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ANH 2021\QH-KHSDĐ\"/>
    </mc:Choice>
  </mc:AlternateContent>
  <bookViews>
    <workbookView xWindow="360" yWindow="420" windowWidth="14895" windowHeight="7050" activeTab="9"/>
  </bookViews>
  <sheets>
    <sheet name="01.CH" sheetId="28" r:id="rId1"/>
    <sheet name="02.CH" sheetId="27" r:id="rId2"/>
    <sheet name="06.CH" sheetId="31" r:id="rId3"/>
    <sheet name="07.CH" sheetId="30" r:id="rId4"/>
    <sheet name="08.CH" sheetId="29" r:id="rId5"/>
    <sheet name="09.CH" sheetId="32" r:id="rId6"/>
    <sheet name="10.CH" sheetId="17" r:id="rId7"/>
    <sheet name="PL.10.CH" sheetId="26" r:id="rId8"/>
    <sheet name="11.CH" sheetId="23" r:id="rId9"/>
    <sheet name="13.CH" sheetId="12" r:id="rId10"/>
  </sheets>
  <definedNames>
    <definedName name="_xlnm._FilterDatabase" localSheetId="6" hidden="1">'10.CH'!$A$6:$L$313</definedName>
    <definedName name="_xlnm._FilterDatabase" localSheetId="7" hidden="1">PL.10.CH!$A$4:$J$77</definedName>
    <definedName name="_xlnm.Print_Titles" localSheetId="0">'01.CH'!$7:$7</definedName>
    <definedName name="_xlnm.Print_Titles" localSheetId="1">'02.CH'!$8:$8</definedName>
    <definedName name="_xlnm.Print_Titles" localSheetId="2">'06.CH'!$7:$7</definedName>
    <definedName name="_xlnm.Print_Titles" localSheetId="3">'07.CH'!$7:$7</definedName>
    <definedName name="_xlnm.Print_Titles" localSheetId="4">'08.CH'!$7:$7</definedName>
    <definedName name="_xlnm.Print_Titles" localSheetId="5">'09.CH'!$7:$7</definedName>
    <definedName name="_xlnm.Print_Titles" localSheetId="6">'10.CH'!$6:$6</definedName>
    <definedName name="_xlnm.Print_Titles" localSheetId="9">'13.CH'!$5:$6</definedName>
    <definedName name="_xlnm.Print_Titles" localSheetId="7">PL.10.CH!$6:$6</definedName>
  </definedNames>
  <calcPr calcId="162913"/>
</workbook>
</file>

<file path=xl/calcChain.xml><?xml version="1.0" encoding="utf-8"?>
<calcChain xmlns="http://schemas.openxmlformats.org/spreadsheetml/2006/main">
  <c r="N311" i="17" l="1"/>
  <c r="J181" i="17" l="1"/>
  <c r="J183" i="17" s="1"/>
  <c r="E180" i="17" l="1"/>
  <c r="E186" i="17" l="1"/>
  <c r="J52" i="26" l="1"/>
  <c r="C221" i="17"/>
  <c r="C267" i="17"/>
  <c r="E190" i="17"/>
  <c r="C216" i="17"/>
  <c r="C215" i="17"/>
  <c r="C214" i="17"/>
  <c r="C213" i="17"/>
  <c r="C212" i="17"/>
  <c r="C211" i="17"/>
  <c r="E48" i="17"/>
  <c r="C62" i="17"/>
  <c r="C196" i="17"/>
  <c r="D31" i="30" l="1"/>
  <c r="D72" i="31"/>
  <c r="D69" i="31"/>
  <c r="D68" i="31"/>
  <c r="D66" i="31"/>
  <c r="D65" i="31"/>
  <c r="D64" i="31"/>
  <c r="D63" i="31"/>
  <c r="D61" i="31"/>
  <c r="G59" i="27"/>
  <c r="F59" i="27"/>
  <c r="G58" i="27"/>
  <c r="F58" i="27"/>
  <c r="G57" i="27"/>
  <c r="F57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7" i="27"/>
  <c r="F47" i="27"/>
  <c r="G46" i="27"/>
  <c r="F46" i="27"/>
  <c r="G44" i="27"/>
  <c r="F44" i="27"/>
  <c r="G43" i="27"/>
  <c r="F43" i="27"/>
  <c r="G42" i="27"/>
  <c r="F42" i="27"/>
  <c r="F41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D31" i="27"/>
  <c r="G31" i="27" s="1"/>
  <c r="G30" i="27"/>
  <c r="F30" i="27"/>
  <c r="G29" i="27"/>
  <c r="F29" i="27"/>
  <c r="G28" i="27"/>
  <c r="F28" i="27"/>
  <c r="G27" i="27"/>
  <c r="F27" i="27"/>
  <c r="G26" i="27"/>
  <c r="F26" i="27"/>
  <c r="G24" i="27"/>
  <c r="F24" i="27"/>
  <c r="G23" i="27"/>
  <c r="F23" i="27"/>
  <c r="G21" i="27"/>
  <c r="F21" i="27"/>
  <c r="G19" i="27"/>
  <c r="F19" i="27"/>
  <c r="G17" i="27"/>
  <c r="G16" i="27"/>
  <c r="G15" i="27"/>
  <c r="F15" i="27"/>
  <c r="G14" i="27"/>
  <c r="F14" i="27"/>
  <c r="G13" i="27"/>
  <c r="F13" i="27"/>
  <c r="G11" i="27"/>
  <c r="F11" i="27"/>
  <c r="D10" i="27"/>
  <c r="F10" i="27" s="1"/>
  <c r="D22" i="27" l="1"/>
  <c r="G22" i="27" s="1"/>
  <c r="G10" i="27"/>
  <c r="F31" i="27"/>
  <c r="D9" i="27" l="1"/>
  <c r="F22" i="27"/>
  <c r="L313" i="17" l="1"/>
  <c r="K313" i="17"/>
  <c r="M14" i="23" l="1"/>
  <c r="M13" i="23"/>
  <c r="M12" i="23"/>
  <c r="K11" i="23"/>
  <c r="AA48" i="23"/>
  <c r="U49" i="23"/>
  <c r="I49" i="23"/>
  <c r="O45" i="23"/>
  <c r="S23" i="23"/>
  <c r="E18" i="23"/>
  <c r="C8" i="26" l="1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" i="26"/>
  <c r="C77" i="26" l="1"/>
  <c r="D310" i="17"/>
  <c r="E46" i="17"/>
  <c r="E9" i="17"/>
  <c r="C9" i="17" s="1"/>
  <c r="E18" i="17"/>
  <c r="C18" i="17" s="1"/>
  <c r="C11" i="17"/>
  <c r="C12" i="17"/>
  <c r="C16" i="17"/>
  <c r="C17" i="17"/>
  <c r="C13" i="17"/>
  <c r="C14" i="17"/>
  <c r="C15" i="17"/>
  <c r="E8" i="17" l="1"/>
  <c r="E269" i="17"/>
  <c r="E36" i="17"/>
  <c r="C42" i="17"/>
  <c r="C41" i="17"/>
  <c r="E146" i="17"/>
  <c r="E7" i="17" l="1"/>
  <c r="C8" i="17"/>
  <c r="C40" i="17"/>
  <c r="C7" i="17" l="1"/>
  <c r="C152" i="17"/>
  <c r="C153" i="17"/>
  <c r="C148" i="17" l="1"/>
  <c r="C151" i="17"/>
  <c r="C139" i="17"/>
  <c r="C141" i="17"/>
  <c r="C142" i="17"/>
  <c r="C252" i="17" l="1"/>
  <c r="E229" i="17"/>
  <c r="J54" i="26" l="1"/>
  <c r="J50" i="26"/>
  <c r="J35" i="26"/>
  <c r="J14" i="26"/>
  <c r="E43" i="17"/>
  <c r="C36" i="17"/>
  <c r="C52" i="17"/>
  <c r="C44" i="17"/>
  <c r="C38" i="17"/>
  <c r="C37" i="17"/>
  <c r="C39" i="17"/>
  <c r="E99" i="17"/>
  <c r="C99" i="17" s="1"/>
  <c r="E260" i="17"/>
  <c r="C260" i="17" s="1"/>
  <c r="C269" i="17"/>
  <c r="C277" i="17"/>
  <c r="C276" i="17"/>
  <c r="C275" i="17"/>
  <c r="C274" i="17"/>
  <c r="C273" i="17"/>
  <c r="C272" i="17"/>
  <c r="C271" i="17"/>
  <c r="C270" i="17"/>
  <c r="C268" i="17"/>
  <c r="C266" i="17"/>
  <c r="C265" i="17"/>
  <c r="C264" i="17"/>
  <c r="C263" i="17"/>
  <c r="C262" i="17"/>
  <c r="C261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E127" i="17"/>
  <c r="C127" i="17" l="1"/>
  <c r="C190" i="17"/>
  <c r="E217" i="17"/>
  <c r="C217" i="17" s="1"/>
  <c r="C229" i="17"/>
  <c r="C228" i="17"/>
  <c r="C227" i="17"/>
  <c r="C226" i="17"/>
  <c r="C225" i="17"/>
  <c r="C224" i="17"/>
  <c r="C223" i="17"/>
  <c r="C222" i="17"/>
  <c r="C220" i="17"/>
  <c r="C219" i="17"/>
  <c r="C218" i="17"/>
  <c r="C210" i="17"/>
  <c r="C209" i="17"/>
  <c r="C200" i="17"/>
  <c r="C194" i="17"/>
  <c r="C208" i="17"/>
  <c r="C207" i="17"/>
  <c r="C206" i="17"/>
  <c r="C205" i="17"/>
  <c r="C204" i="17"/>
  <c r="C203" i="17"/>
  <c r="C193" i="17"/>
  <c r="C202" i="17"/>
  <c r="C201" i="17"/>
  <c r="C199" i="17"/>
  <c r="C198" i="17"/>
  <c r="C197" i="17"/>
  <c r="C195" i="17"/>
  <c r="C192" i="17"/>
  <c r="C191" i="17"/>
  <c r="E188" i="17"/>
  <c r="C188" i="17" s="1"/>
  <c r="C186" i="17"/>
  <c r="C187" i="17"/>
  <c r="C180" i="17"/>
  <c r="C183" i="17"/>
  <c r="C182" i="17"/>
  <c r="C181" i="17"/>
  <c r="E176" i="17"/>
  <c r="C176" i="17" s="1"/>
  <c r="C179" i="17"/>
  <c r="C177" i="17"/>
  <c r="E171" i="17"/>
  <c r="C171" i="17" s="1"/>
  <c r="C175" i="17"/>
  <c r="C174" i="17"/>
  <c r="C173" i="17"/>
  <c r="C172" i="17"/>
  <c r="E157" i="17"/>
  <c r="C157" i="17" s="1"/>
  <c r="C167" i="17"/>
  <c r="C166" i="17"/>
  <c r="C165" i="17"/>
  <c r="C164" i="17"/>
  <c r="C163" i="17"/>
  <c r="C162" i="17"/>
  <c r="C161" i="17"/>
  <c r="C160" i="17"/>
  <c r="C159" i="17"/>
  <c r="C158" i="17"/>
  <c r="E154" i="17"/>
  <c r="C154" i="17" s="1"/>
  <c r="C156" i="17"/>
  <c r="C155" i="17"/>
  <c r="C146" i="17"/>
  <c r="C150" i="17"/>
  <c r="C149" i="17"/>
  <c r="C147" i="17"/>
  <c r="C140" i="17"/>
  <c r="C137" i="17"/>
  <c r="C138" i="17"/>
  <c r="C132" i="17"/>
  <c r="C134" i="17"/>
  <c r="C135" i="17"/>
  <c r="C136" i="17"/>
  <c r="C133" i="17"/>
  <c r="C131" i="17"/>
  <c r="C130" i="17"/>
  <c r="E88" i="17"/>
  <c r="C88" i="17" s="1"/>
  <c r="C98" i="17"/>
  <c r="C97" i="17"/>
  <c r="C96" i="17"/>
  <c r="C95" i="17"/>
  <c r="C94" i="17"/>
  <c r="C93" i="17"/>
  <c r="C92" i="17"/>
  <c r="C91" i="17"/>
  <c r="C90" i="17"/>
  <c r="C89" i="17"/>
  <c r="E63" i="17"/>
  <c r="C63" i="17" s="1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1" i="17"/>
  <c r="C60" i="17"/>
  <c r="C59" i="17"/>
  <c r="C58" i="17"/>
  <c r="C57" i="17"/>
  <c r="C56" i="17"/>
  <c r="C51" i="17"/>
  <c r="C55" i="17"/>
  <c r="C54" i="17"/>
  <c r="C53" i="17"/>
  <c r="C50" i="17"/>
  <c r="C49" i="17"/>
  <c r="C46" i="17"/>
  <c r="C47" i="17"/>
  <c r="C29" i="17"/>
  <c r="C28" i="17"/>
  <c r="C27" i="17"/>
  <c r="C26" i="17"/>
  <c r="C25" i="17"/>
  <c r="C24" i="17"/>
  <c r="C23" i="17"/>
  <c r="C22" i="17"/>
  <c r="C21" i="17"/>
  <c r="C20" i="17"/>
  <c r="C19" i="17"/>
  <c r="C10" i="17"/>
  <c r="C48" i="17" l="1"/>
  <c r="E126" i="17"/>
  <c r="C189" i="17"/>
  <c r="C249" i="17"/>
  <c r="C126" i="17" l="1"/>
  <c r="F278" i="17"/>
  <c r="J309" i="17"/>
  <c r="J301" i="17"/>
  <c r="J299" i="17"/>
  <c r="J297" i="17"/>
  <c r="J290" i="17"/>
  <c r="J282" i="17"/>
  <c r="J279" i="17"/>
  <c r="C309" i="17"/>
  <c r="J278" i="17" l="1"/>
  <c r="E253" i="17"/>
  <c r="E278" i="17"/>
  <c r="C278" i="17" s="1"/>
  <c r="E45" i="17" l="1"/>
  <c r="C253" i="17"/>
  <c r="C232" i="17"/>
  <c r="C231" i="17"/>
  <c r="C230" i="17"/>
  <c r="E35" i="17" l="1"/>
  <c r="C35" i="17" s="1"/>
  <c r="C310" i="17" s="1"/>
  <c r="C45" i="17"/>
  <c r="J74" i="26"/>
  <c r="J73" i="26"/>
  <c r="J48" i="26"/>
  <c r="J33" i="26"/>
  <c r="J13" i="26"/>
  <c r="J11" i="26"/>
  <c r="J7" i="26"/>
  <c r="E310" i="17" l="1"/>
  <c r="J77" i="26"/>
  <c r="D77" i="26"/>
  <c r="E77" i="26"/>
  <c r="C251" i="17" l="1"/>
  <c r="C250" i="17"/>
  <c r="C248" i="17"/>
  <c r="C254" i="17" l="1"/>
  <c r="C255" i="17"/>
  <c r="C256" i="17"/>
  <c r="C257" i="17"/>
  <c r="C258" i="17"/>
  <c r="C259" i="17"/>
  <c r="C235" i="17"/>
  <c r="C245" i="17"/>
  <c r="C246" i="17"/>
  <c r="C247" i="17"/>
  <c r="C244" i="17"/>
  <c r="C236" i="17"/>
  <c r="C233" i="17"/>
  <c r="C234" i="17"/>
  <c r="C237" i="17"/>
  <c r="C238" i="17"/>
  <c r="C239" i="17"/>
  <c r="C240" i="17"/>
  <c r="C241" i="17"/>
  <c r="C242" i="17"/>
  <c r="C243" i="17"/>
  <c r="BE112" i="12"/>
  <c r="BD112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H112" i="12"/>
  <c r="G112" i="12"/>
  <c r="F112" i="12"/>
  <c r="BE111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H111" i="12"/>
  <c r="G111" i="12"/>
  <c r="F111" i="12"/>
  <c r="BE110" i="12"/>
  <c r="BD110" i="12"/>
  <c r="BC110" i="12"/>
  <c r="BB110" i="12"/>
  <c r="BA110" i="12"/>
  <c r="AZ110" i="12"/>
  <c r="AY110" i="12"/>
  <c r="AX110" i="12"/>
  <c r="AW110" i="12"/>
  <c r="AV110" i="12"/>
  <c r="AU110" i="12"/>
  <c r="AT110" i="12"/>
  <c r="AS110" i="12"/>
  <c r="AR110" i="12"/>
  <c r="AQ110" i="12"/>
  <c r="AP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H110" i="12"/>
  <c r="G110" i="12"/>
  <c r="F110" i="12"/>
  <c r="BE109" i="12"/>
  <c r="BD109" i="12"/>
  <c r="BC109" i="12"/>
  <c r="BB109" i="12"/>
  <c r="BA109" i="12"/>
  <c r="AZ109" i="12"/>
  <c r="AY109" i="12"/>
  <c r="AX109" i="12"/>
  <c r="AW109" i="12"/>
  <c r="AV109" i="12"/>
  <c r="AU109" i="12"/>
  <c r="AT109" i="12"/>
  <c r="AS109" i="12"/>
  <c r="AR109" i="12"/>
  <c r="AQ109" i="12"/>
  <c r="AP109" i="12"/>
  <c r="AO109" i="12"/>
  <c r="AN109" i="12"/>
  <c r="AM109" i="12"/>
  <c r="AL109" i="12"/>
  <c r="AK109" i="12"/>
  <c r="AJ109" i="12"/>
  <c r="AI109" i="12"/>
  <c r="AH109" i="12"/>
  <c r="AG109" i="12"/>
  <c r="AF109" i="12"/>
  <c r="AE109" i="12"/>
  <c r="AD109" i="12"/>
  <c r="AC109" i="12"/>
  <c r="AB109" i="12"/>
  <c r="AA109" i="12"/>
  <c r="Z109" i="12"/>
  <c r="Y109" i="12"/>
  <c r="X109" i="12"/>
  <c r="W109" i="12"/>
  <c r="H109" i="12"/>
  <c r="G109" i="12"/>
  <c r="F109" i="12"/>
  <c r="BE108" i="12"/>
  <c r="BD108" i="12"/>
  <c r="BC108" i="12"/>
  <c r="BB108" i="12"/>
  <c r="BA108" i="12"/>
  <c r="AZ108" i="12"/>
  <c r="AY108" i="12"/>
  <c r="AX108" i="12"/>
  <c r="AW108" i="12"/>
  <c r="AV108" i="12"/>
  <c r="AU108" i="12"/>
  <c r="AT108" i="12"/>
  <c r="AS108" i="12"/>
  <c r="AR108" i="12"/>
  <c r="AQ108" i="12"/>
  <c r="AP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H108" i="12"/>
  <c r="G108" i="12"/>
  <c r="F108" i="12"/>
  <c r="BE107" i="12"/>
  <c r="BD107" i="12"/>
  <c r="BC107" i="12"/>
  <c r="BB107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H107" i="12"/>
  <c r="G107" i="12"/>
  <c r="F107" i="12"/>
  <c r="BE106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H106" i="12"/>
  <c r="G106" i="12"/>
  <c r="F106" i="12"/>
  <c r="BE105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H105" i="12"/>
  <c r="G105" i="12"/>
  <c r="F105" i="12"/>
  <c r="BE104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H104" i="12"/>
  <c r="G104" i="12"/>
  <c r="F104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AS103" i="12"/>
  <c r="AR103" i="12"/>
  <c r="AQ103" i="12"/>
  <c r="AP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H103" i="12"/>
  <c r="G103" i="12"/>
  <c r="F103" i="12"/>
  <c r="BE102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H102" i="12"/>
  <c r="G102" i="12"/>
  <c r="F102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AS101" i="12"/>
  <c r="AR101" i="12"/>
  <c r="AQ101" i="12"/>
  <c r="AP101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H101" i="12"/>
  <c r="G101" i="12"/>
  <c r="F101" i="12"/>
  <c r="BE100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AS100" i="12"/>
  <c r="AR100" i="12"/>
  <c r="AQ100" i="12"/>
  <c r="AP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H100" i="12"/>
  <c r="G100" i="12"/>
  <c r="F100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C99" i="12"/>
  <c r="AB99" i="12"/>
  <c r="AA99" i="12"/>
  <c r="Z99" i="12"/>
  <c r="Y99" i="12"/>
  <c r="X99" i="12"/>
  <c r="W99" i="12"/>
  <c r="H99" i="12"/>
  <c r="G99" i="12"/>
  <c r="F99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H98" i="12"/>
  <c r="G98" i="12"/>
  <c r="F98" i="12"/>
  <c r="BE97" i="12"/>
  <c r="BD97" i="12"/>
  <c r="BC97" i="12"/>
  <c r="BB97" i="12"/>
  <c r="BA97" i="12"/>
  <c r="AZ97" i="12"/>
  <c r="AY97" i="12"/>
  <c r="AX97" i="12"/>
  <c r="AW97" i="12"/>
  <c r="AV97" i="12"/>
  <c r="AU97" i="12"/>
  <c r="AT97" i="12"/>
  <c r="AS97" i="12"/>
  <c r="AR97" i="12"/>
  <c r="AQ97" i="12"/>
  <c r="AP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H97" i="12"/>
  <c r="G97" i="12"/>
  <c r="F97" i="12"/>
  <c r="BE96" i="12"/>
  <c r="BD96" i="12"/>
  <c r="BC96" i="12"/>
  <c r="BB96" i="12"/>
  <c r="BA96" i="12"/>
  <c r="AZ96" i="12"/>
  <c r="AY96" i="12"/>
  <c r="AX96" i="12"/>
  <c r="AW96" i="12"/>
  <c r="AV96" i="12"/>
  <c r="AU96" i="12"/>
  <c r="AT96" i="12"/>
  <c r="AS96" i="12"/>
  <c r="AR96" i="12"/>
  <c r="AQ96" i="12"/>
  <c r="AP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X96" i="12"/>
  <c r="W96" i="12"/>
  <c r="H96" i="12"/>
  <c r="G96" i="12"/>
  <c r="F96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AS95" i="12"/>
  <c r="AR95" i="12"/>
  <c r="AQ95" i="12"/>
  <c r="AP95" i="12"/>
  <c r="AO95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W95" i="12"/>
  <c r="H95" i="12"/>
  <c r="G95" i="12"/>
  <c r="F95" i="12"/>
  <c r="BE94" i="12"/>
  <c r="BD94" i="12"/>
  <c r="BC94" i="12"/>
  <c r="BB94" i="12"/>
  <c r="BA94" i="12"/>
  <c r="AZ94" i="12"/>
  <c r="AY94" i="12"/>
  <c r="AX94" i="12"/>
  <c r="AW94" i="12"/>
  <c r="AV94" i="12"/>
  <c r="AU94" i="12"/>
  <c r="AT94" i="12"/>
  <c r="AS94" i="12"/>
  <c r="AR94" i="12"/>
  <c r="AQ94" i="12"/>
  <c r="AP94" i="12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H94" i="12"/>
  <c r="G94" i="12"/>
  <c r="F94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H93" i="12"/>
  <c r="G93" i="12"/>
  <c r="F93" i="12"/>
  <c r="BE92" i="12"/>
  <c r="BD92" i="12"/>
  <c r="BC92" i="12"/>
  <c r="BB92" i="12"/>
  <c r="BA92" i="12"/>
  <c r="AZ92" i="12"/>
  <c r="AY92" i="12"/>
  <c r="AX92" i="12"/>
  <c r="AW92" i="12"/>
  <c r="AV92" i="12"/>
  <c r="AU92" i="12"/>
  <c r="AT92" i="12"/>
  <c r="AS92" i="12"/>
  <c r="AR92" i="12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H92" i="12"/>
  <c r="G92" i="12"/>
  <c r="F92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H91" i="12"/>
  <c r="G91" i="12"/>
  <c r="F91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H90" i="12"/>
  <c r="G90" i="12"/>
  <c r="F90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H89" i="12"/>
  <c r="G89" i="12"/>
  <c r="F89" i="12"/>
  <c r="BE88" i="12"/>
  <c r="BD88" i="12"/>
  <c r="BC88" i="12"/>
  <c r="BB88" i="12"/>
  <c r="BA88" i="12"/>
  <c r="AZ88" i="12"/>
  <c r="AY88" i="12"/>
  <c r="AX88" i="12"/>
  <c r="AW88" i="12"/>
  <c r="AV88" i="12"/>
  <c r="AU88" i="12"/>
  <c r="AT88" i="12"/>
  <c r="AS88" i="12"/>
  <c r="AR88" i="12"/>
  <c r="AQ88" i="12"/>
  <c r="AP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H88" i="12"/>
  <c r="G88" i="12"/>
  <c r="F88" i="12"/>
  <c r="BE87" i="12"/>
  <c r="BD87" i="12"/>
  <c r="BC87" i="12"/>
  <c r="BB87" i="12"/>
  <c r="BA87" i="12"/>
  <c r="AZ87" i="12"/>
  <c r="AY87" i="12"/>
  <c r="AX87" i="12"/>
  <c r="AW87" i="12"/>
  <c r="AV87" i="12"/>
  <c r="AU87" i="12"/>
  <c r="AT87" i="12"/>
  <c r="AS87" i="12"/>
  <c r="AR87" i="12"/>
  <c r="AQ87" i="12"/>
  <c r="AP87" i="12"/>
  <c r="AO87" i="12"/>
  <c r="AN87" i="12"/>
  <c r="AM87" i="12"/>
  <c r="AL87" i="12"/>
  <c r="AK87" i="12"/>
  <c r="AJ87" i="12"/>
  <c r="AI87" i="12"/>
  <c r="AH87" i="12"/>
  <c r="AG87" i="12"/>
  <c r="AF87" i="12"/>
  <c r="AE87" i="12"/>
  <c r="AD87" i="12"/>
  <c r="AC87" i="12"/>
  <c r="AB87" i="12"/>
  <c r="AA87" i="12"/>
  <c r="Z87" i="12"/>
  <c r="Y87" i="12"/>
  <c r="X87" i="12"/>
  <c r="W87" i="12"/>
  <c r="H87" i="12"/>
  <c r="G87" i="12"/>
  <c r="F87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AK86" i="12"/>
  <c r="AJ86" i="12"/>
  <c r="AI86" i="12"/>
  <c r="AH86" i="12"/>
  <c r="AG86" i="12"/>
  <c r="AF86" i="12"/>
  <c r="AE86" i="12"/>
  <c r="AC86" i="12"/>
  <c r="AB86" i="12"/>
  <c r="AA86" i="12"/>
  <c r="Z86" i="12"/>
  <c r="Y86" i="12"/>
  <c r="X86" i="12"/>
  <c r="W86" i="12"/>
  <c r="H86" i="12"/>
  <c r="G86" i="12"/>
  <c r="F86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H84" i="12"/>
  <c r="G84" i="12"/>
  <c r="F84" i="12"/>
  <c r="BE83" i="12"/>
  <c r="BD83" i="12"/>
  <c r="BC83" i="12"/>
  <c r="BB83" i="12"/>
  <c r="BA83" i="12"/>
  <c r="AZ83" i="12"/>
  <c r="AY83" i="12"/>
  <c r="AX83" i="12"/>
  <c r="AW83" i="12"/>
  <c r="AV83" i="12"/>
  <c r="AU83" i="12"/>
  <c r="AT83" i="12"/>
  <c r="AS83" i="12"/>
  <c r="AR83" i="12"/>
  <c r="AQ83" i="12"/>
  <c r="AP83" i="12"/>
  <c r="AO83" i="12"/>
  <c r="AN83" i="12"/>
  <c r="AM83" i="12"/>
  <c r="AL83" i="12"/>
  <c r="AK83" i="12"/>
  <c r="AJ83" i="12"/>
  <c r="AI83" i="12"/>
  <c r="AH83" i="12"/>
  <c r="AG83" i="12"/>
  <c r="AF83" i="12"/>
  <c r="AE83" i="12"/>
  <c r="AD83" i="12"/>
  <c r="AC83" i="12"/>
  <c r="AB83" i="12"/>
  <c r="AA83" i="12"/>
  <c r="Z83" i="12"/>
  <c r="Y83" i="12"/>
  <c r="X83" i="12"/>
  <c r="W83" i="12"/>
  <c r="H83" i="12"/>
  <c r="G83" i="12"/>
  <c r="F83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H82" i="12"/>
  <c r="G82" i="12"/>
  <c r="F82" i="12"/>
  <c r="BE81" i="12"/>
  <c r="BD81" i="12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H81" i="12"/>
  <c r="G81" i="12"/>
  <c r="F81" i="12"/>
  <c r="BE80" i="12"/>
  <c r="BD80" i="12"/>
  <c r="BC80" i="12"/>
  <c r="BB80" i="12"/>
  <c r="BA80" i="12"/>
  <c r="AZ80" i="12"/>
  <c r="AY80" i="12"/>
  <c r="AX80" i="12"/>
  <c r="AW80" i="12"/>
  <c r="AV80" i="12"/>
  <c r="AU80" i="12"/>
  <c r="AT80" i="12"/>
  <c r="AS80" i="12"/>
  <c r="AR80" i="12"/>
  <c r="AQ80" i="12"/>
  <c r="AP80" i="12"/>
  <c r="AO80" i="12"/>
  <c r="AN80" i="12"/>
  <c r="AM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H80" i="12"/>
  <c r="G80" i="12"/>
  <c r="F80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H79" i="12"/>
  <c r="G79" i="12"/>
  <c r="F79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C78" i="12"/>
  <c r="AB78" i="12"/>
  <c r="AA78" i="12"/>
  <c r="Z78" i="12"/>
  <c r="Y78" i="12"/>
  <c r="X78" i="12"/>
  <c r="W78" i="12"/>
  <c r="H78" i="12"/>
  <c r="G78" i="12"/>
  <c r="F78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C77" i="12"/>
  <c r="AB77" i="12"/>
  <c r="AA77" i="12"/>
  <c r="Z77" i="12"/>
  <c r="Y77" i="12"/>
  <c r="X77" i="12"/>
  <c r="W77" i="12"/>
  <c r="H77" i="12"/>
  <c r="G77" i="12"/>
  <c r="F77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H76" i="12"/>
  <c r="G76" i="12"/>
  <c r="F76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C75" i="12"/>
  <c r="AB75" i="12"/>
  <c r="AA75" i="12"/>
  <c r="Z75" i="12"/>
  <c r="Y75" i="12"/>
  <c r="X75" i="12"/>
  <c r="W75" i="12"/>
  <c r="H75" i="12"/>
  <c r="G75" i="12"/>
  <c r="F75" i="12"/>
  <c r="AD99" i="12"/>
  <c r="AD86" i="12"/>
  <c r="AD78" i="12"/>
  <c r="AD77" i="12"/>
  <c r="AD75" i="12"/>
  <c r="C43" i="17" l="1"/>
</calcChain>
</file>

<file path=xl/sharedStrings.xml><?xml version="1.0" encoding="utf-8"?>
<sst xmlns="http://schemas.openxmlformats.org/spreadsheetml/2006/main" count="2674" uniqueCount="783">
  <si>
    <t>STT</t>
  </si>
  <si>
    <t>Chỉ tiêu sử dụng đất</t>
  </si>
  <si>
    <t>Mã</t>
  </si>
  <si>
    <t>Diện tích đầu kỳ năm 2015</t>
  </si>
  <si>
    <t>NNP</t>
  </si>
  <si>
    <t>LUA</t>
  </si>
  <si>
    <t>LUC</t>
  </si>
  <si>
    <t>HNK</t>
  </si>
  <si>
    <t>CLN</t>
  </si>
  <si>
    <t>RPH</t>
  </si>
  <si>
    <t>RDD</t>
  </si>
  <si>
    <t>RSX</t>
  </si>
  <si>
    <t>NTS</t>
  </si>
  <si>
    <t>LMU</t>
  </si>
  <si>
    <t>NKH</t>
  </si>
  <si>
    <t>PNN</t>
  </si>
  <si>
    <t>CQP</t>
  </si>
  <si>
    <t>CAN</t>
  </si>
  <si>
    <t>SKK</t>
  </si>
  <si>
    <t>SKT</t>
  </si>
  <si>
    <t>SKN</t>
  </si>
  <si>
    <t>TMD</t>
  </si>
  <si>
    <t>SKC</t>
  </si>
  <si>
    <t>SKS</t>
  </si>
  <si>
    <t>DHT</t>
  </si>
  <si>
    <t>DDT</t>
  </si>
  <si>
    <t>DDL</t>
  </si>
  <si>
    <t>DRA</t>
  </si>
  <si>
    <t>ONT</t>
  </si>
  <si>
    <t>ODT</t>
  </si>
  <si>
    <t>TSC</t>
  </si>
  <si>
    <t>DTS</t>
  </si>
  <si>
    <t>DNG</t>
  </si>
  <si>
    <t>TON</t>
  </si>
  <si>
    <t>NTD</t>
  </si>
  <si>
    <t>SKX</t>
  </si>
  <si>
    <t>DSH</t>
  </si>
  <si>
    <t>DKV</t>
  </si>
  <si>
    <t>TIN</t>
  </si>
  <si>
    <t>SON</t>
  </si>
  <si>
    <t>MNC</t>
  </si>
  <si>
    <t>PNK</t>
  </si>
  <si>
    <t>CSD</t>
  </si>
  <si>
    <t>TỔNG DIỆN TÍCH ĐẤT TỰ NHIÊN</t>
  </si>
  <si>
    <t>Đất nông nghiệp</t>
  </si>
  <si>
    <t>Đất trồng lúa</t>
  </si>
  <si>
    <t>Trong đó: Đất chuyên trồng lúa nước</t>
  </si>
  <si>
    <t>Đất trồng cây hàng năm khác</t>
  </si>
  <si>
    <t>Đất trồng cây lâu năm</t>
  </si>
  <si>
    <t>Đất rừng phòng hộ</t>
  </si>
  <si>
    <t>Đất rừng đặc dụng</t>
  </si>
  <si>
    <t>Đất rừng sản xuất</t>
  </si>
  <si>
    <t>Đất nuôi trồng thủy sản</t>
  </si>
  <si>
    <t>Đất làm muối</t>
  </si>
  <si>
    <t>Đất nông nghiệp khác</t>
  </si>
  <si>
    <t>Đất phi nông nghiệp</t>
  </si>
  <si>
    <t>Đất quốc phòng</t>
  </si>
  <si>
    <t>Đất an ninh</t>
  </si>
  <si>
    <t>Đất khu công nghiệp</t>
  </si>
  <si>
    <t>Đất khu chế xuất</t>
  </si>
  <si>
    <t>Đất cụm công nghiệp</t>
  </si>
  <si>
    <t>Đất thương mại, dịch vụ</t>
  </si>
  <si>
    <t>Đất cơ sở sản xuất phi nông nghiệp</t>
  </si>
  <si>
    <t>Đất sử dụng cho hoạt động khoáng sản</t>
  </si>
  <si>
    <t>Đất phát triển hạ tầng cấp quốc gia, cấp tỉnh, cấp huyện, cấp xã</t>
  </si>
  <si>
    <t>2.10</t>
  </si>
  <si>
    <t>Đất có di tích lịch sử - văn hóa</t>
  </si>
  <si>
    <t>Đất danh lam thắng cảnh</t>
  </si>
  <si>
    <t>Đất bãi thải, xử lý chất thải</t>
  </si>
  <si>
    <t>Đất ở tại nông thôn</t>
  </si>
  <si>
    <t>Đất ở tại đô thị</t>
  </si>
  <si>
    <t>Đất xây dựng trụ sở cơ quan</t>
  </si>
  <si>
    <t>Đất xây dựng trụ sở của tổ chức sự nghiệp</t>
  </si>
  <si>
    <t>Đất xây dựng cơ sở ngoại giao</t>
  </si>
  <si>
    <t>Đất cơ sở tôn giáo</t>
  </si>
  <si>
    <t>Đất làm nghĩa trang, nghĩa địa, nhà tang lễ, nhà hỏa táng</t>
  </si>
  <si>
    <t>2.20</t>
  </si>
  <si>
    <t>Đất sản xuất vật liệu xây dựng, làm đồ gốm</t>
  </si>
  <si>
    <t>Đất sinh hoạt cộng đồng</t>
  </si>
  <si>
    <t>Đất khu vui chơi, giải trí công cộng</t>
  </si>
  <si>
    <t>Đất cơ sở tín ngưỡng</t>
  </si>
  <si>
    <t>Đất sông, ngòi, kênh, rạch, suối</t>
  </si>
  <si>
    <t>Đất có mặt nước chuyên dùng</t>
  </si>
  <si>
    <t>Đất phi nông nghiệp khác</t>
  </si>
  <si>
    <t>Đất chưa sử dụng</t>
  </si>
  <si>
    <t>Cộng tăng</t>
  </si>
  <si>
    <t>Chu chuyển đất đai đến năm 2015</t>
  </si>
  <si>
    <t xml:space="preserve">Tổng diện tích </t>
  </si>
  <si>
    <t>(4)=(5)+…+(13)</t>
  </si>
  <si>
    <t>Đơn vị tính: ha</t>
  </si>
  <si>
    <t>Đất nông nghiệp chuyển sang phi nông nghiệp</t>
  </si>
  <si>
    <t>NNP/PNN</t>
  </si>
  <si>
    <t>LUA/PNN</t>
  </si>
  <si>
    <t>LUC/PNN</t>
  </si>
  <si>
    <t>HNK/PNN</t>
  </si>
  <si>
    <t>CLN/PNN</t>
  </si>
  <si>
    <t>RPH/PNN</t>
  </si>
  <si>
    <t>RDD/PNN</t>
  </si>
  <si>
    <t>RSX/PNN</t>
  </si>
  <si>
    <t>NTS/PNN</t>
  </si>
  <si>
    <t>LMU/PNN</t>
  </si>
  <si>
    <t>NKH/PNN</t>
  </si>
  <si>
    <t>Chuyển đổi cơ cấu sử dụng đất trong nội bộ đất nông nghiệp</t>
  </si>
  <si>
    <t>LUA/CLN</t>
  </si>
  <si>
    <t>LUA/LNP</t>
  </si>
  <si>
    <t>Đất trồng lúa chuyển sang đất nuôi trồng thủy sản</t>
  </si>
  <si>
    <t>LUA/NTS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</si>
  <si>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</si>
  <si>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</si>
  <si>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</si>
  <si>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</si>
  <si>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</si>
  <si>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</si>
  <si>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</si>
  <si>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</si>
  <si>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</si>
  <si>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</si>
  <si>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</si>
  <si>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t>Đất phi nông nghiệp không phải là đất ở chuyển sang đất ở</t>
  </si>
  <si>
    <t>PKO/OCT</t>
  </si>
  <si>
    <t>KCN</t>
  </si>
  <si>
    <t>KKT</t>
  </si>
  <si>
    <t>KDT</t>
  </si>
  <si>
    <t>(4)=(5)+…+(19)</t>
  </si>
  <si>
    <t>TT. Tân Châu</t>
  </si>
  <si>
    <t xml:space="preserve"> Tân Hội</t>
  </si>
  <si>
    <t>Tân Hội</t>
  </si>
  <si>
    <t>Đất XD trụ sở của tổ chức sự nghiệp</t>
  </si>
  <si>
    <t>Cộng 
giảm</t>
  </si>
  <si>
    <t>Biến 
động</t>
  </si>
  <si>
    <t>S
TT</t>
  </si>
  <si>
    <t>Hạng mục</t>
  </si>
  <si>
    <t>Diện tích quy hoạch (ha)</t>
  </si>
  <si>
    <t>Địa điểm
(đến cấp xã)</t>
  </si>
  <si>
    <t>1.1</t>
  </si>
  <si>
    <t>Tân Hà</t>
  </si>
  <si>
    <t>Tân Phú</t>
  </si>
  <si>
    <t>Tân Hòa</t>
  </si>
  <si>
    <t>1.2</t>
  </si>
  <si>
    <t xml:space="preserve">thị trấn </t>
  </si>
  <si>
    <t>Suối Ngô</t>
  </si>
  <si>
    <t>DTL</t>
  </si>
  <si>
    <t>Tân Hưng</t>
  </si>
  <si>
    <t>DGT</t>
  </si>
  <si>
    <t>2.1</t>
  </si>
  <si>
    <t>2.2</t>
  </si>
  <si>
    <t>Tân Đông</t>
  </si>
  <si>
    <t>Thạnh Đông</t>
  </si>
  <si>
    <t>Tân Hiệp</t>
  </si>
  <si>
    <t>Suối Dây</t>
  </si>
  <si>
    <t>Công ty Nguyên Liêm</t>
  </si>
  <si>
    <t>Công ty Hoàng Huy</t>
  </si>
  <si>
    <t>Tân Thành</t>
  </si>
  <si>
    <t>DGD</t>
  </si>
  <si>
    <t>DNL</t>
  </si>
  <si>
    <t>DCH</t>
  </si>
  <si>
    <t>Nhà sinh hoạt Văn hóa ấp 3</t>
  </si>
  <si>
    <t>Trung tâm VH-TDTT xã Tân Hòa</t>
  </si>
  <si>
    <t>Công ty Bích Phượng</t>
  </si>
  <si>
    <t>Mở rộng  trụ sở UBND xã Tân Hiệp</t>
  </si>
  <si>
    <t>TỔNG CỘNG</t>
  </si>
  <si>
    <t>Công ty Hoa Sen Vàng (Kim Huỳnh)</t>
  </si>
  <si>
    <t>DNTN Thành Thái</t>
  </si>
  <si>
    <t>DNTN Nguyễn Bình Thái</t>
  </si>
  <si>
    <t>Mở rộng nghĩa địa xã Tân Hà</t>
  </si>
  <si>
    <t>Nhà sinh hoạt cộng đồng (ấp Hội Thành)</t>
  </si>
  <si>
    <t>Nhà sinh hoạt cộng đồng ( ấp Hội Tân)</t>
  </si>
  <si>
    <t>Nhà sinh hoạt Văn hóa ấp 1, Suối Ngô</t>
  </si>
  <si>
    <t>Nhà sinh hoạt Văn hóa ấp 2, Suối Ngô</t>
  </si>
  <si>
    <t>Nhà sinh hoạt Văn hóa ấp Tân Bình</t>
  </si>
  <si>
    <t>Nhà sinh hoạt Văn hóa ấp Hội Thắng</t>
  </si>
  <si>
    <t>Nhà sinh hoạt Văn hóa Tân Trường</t>
  </si>
  <si>
    <t>Công ty Hùng Duy</t>
  </si>
  <si>
    <t>Tăng (+), giảm (-)</t>
  </si>
  <si>
    <t>Đất nuôi trồng thuỷ sản</t>
  </si>
  <si>
    <t>Đất thương mại- dịch vụ</t>
  </si>
  <si>
    <t>Đất có di tích lịch sử văn hóa</t>
  </si>
  <si>
    <t>Đất sản xuất vật liệu làm đồ gốm</t>
  </si>
  <si>
    <t xml:space="preserve">    Biểu 02/CH</t>
  </si>
  <si>
    <t>(6)=(5)-(4)</t>
  </si>
  <si>
    <t>Biểu 11/CH</t>
  </si>
  <si>
    <t>Loại đất</t>
  </si>
  <si>
    <t>Khu đô thị - thương mại - dịch vụ</t>
  </si>
  <si>
    <t>Khu du lịch</t>
  </si>
  <si>
    <t>Khu ở, làng nghề, sản xuất phi nông nghiệp nông thôn</t>
  </si>
  <si>
    <t>1.3</t>
  </si>
  <si>
    <t>1.4</t>
  </si>
  <si>
    <t>1.5</t>
  </si>
  <si>
    <t>1.6</t>
  </si>
  <si>
    <t>1.7</t>
  </si>
  <si>
    <t>1.8</t>
  </si>
  <si>
    <t>2.3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</si>
  <si>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</si>
  <si>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</si>
  <si>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</si>
  <si>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</si>
  <si>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</si>
  <si>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</si>
  <si>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</si>
  <si>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</si>
  <si>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</si>
  <si>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</si>
  <si>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</si>
  <si>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</si>
  <si>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</si>
  <si>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</si>
  <si>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</si>
  <si>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2.21</t>
  </si>
  <si>
    <t xml:space="preserve"> Diện tích (ha)</t>
  </si>
  <si>
    <t xml:space="preserve">So sánh </t>
  </si>
  <si>
    <t>Tỷ lệ %</t>
  </si>
  <si>
    <t>(7)=(5)/(4)
*100%</t>
  </si>
  <si>
    <t>1.9</t>
  </si>
  <si>
    <t>Đất giao thông</t>
  </si>
  <si>
    <t>Đất thuỷ lợi</t>
  </si>
  <si>
    <t>DBV</t>
  </si>
  <si>
    <t>Đất xây dựng cơ sở văn hoá</t>
  </si>
  <si>
    <t>DVH</t>
  </si>
  <si>
    <t>Đất xây dựng cơ sở y tế</t>
  </si>
  <si>
    <t>DYT</t>
  </si>
  <si>
    <t>Đất XD cơ sở giáo dục - đào tạo</t>
  </si>
  <si>
    <t>Đất XD cơ sở thể dục - thể thao</t>
  </si>
  <si>
    <t>DTT</t>
  </si>
  <si>
    <t>DKH</t>
  </si>
  <si>
    <t>Đất XD cơ sở dịch vụ về xã hội</t>
  </si>
  <si>
    <t>DXH</t>
  </si>
  <si>
    <t>Đất chợ</t>
  </si>
  <si>
    <t>Đất khu vui chơi , giải trí công cộng</t>
  </si>
  <si>
    <t>Đơn vị tính: Ha.</t>
  </si>
  <si>
    <t>Đơn vị tính: Ha</t>
  </si>
  <si>
    <t>Diện tích hiện trạng (ha)</t>
  </si>
  <si>
    <t>Tăng thêm</t>
  </si>
  <si>
    <t>Diện tích (ha)</t>
  </si>
  <si>
    <t>Sử dụng vào loại đất</t>
  </si>
  <si>
    <t>Tờ bản đồ</t>
  </si>
  <si>
    <t>số thửa đất</t>
  </si>
  <si>
    <t>HNK/LNK</t>
  </si>
  <si>
    <t>Diện tích phân theo đơn vị hành chính</t>
  </si>
  <si>
    <t>HNK/LN</t>
  </si>
  <si>
    <t>Công ty Cao su Liên Anh</t>
  </si>
  <si>
    <t>Hầm bioga (DNTN Thành Thái)</t>
  </si>
  <si>
    <t xml:space="preserve">XD nhà xưởng, Kho chứa hàng hóa </t>
  </si>
  <si>
    <t>Kết quả thực hiện</t>
  </si>
  <si>
    <t>(4)=(5)+…</t>
  </si>
  <si>
    <t>Đất Phát triển hạ tầng cấp quốc gia, cấp tỉnh, cấp huyện, cấp xã</t>
  </si>
  <si>
    <t>Khu SXNN ứng dụng công nghệ cao</t>
  </si>
  <si>
    <t>Hầm chứa nước thải (Cty Hoa Sen Vàng)</t>
  </si>
  <si>
    <t>HNK/CLN</t>
  </si>
  <si>
    <t xml:space="preserve">Công trình, dự án để phát triển kinh tế- xã hội vì lợi ích quốc gia, công cộng </t>
  </si>
  <si>
    <t>1.2.1</t>
  </si>
  <si>
    <t>Công trình, dự án quan trọng quốc gia do Quốc hội quyết định chủ trương đầu tư mà phải thu hồi đất</t>
  </si>
  <si>
    <t>Không có</t>
  </si>
  <si>
    <t>1.2.2</t>
  </si>
  <si>
    <t>Công trình, dự án do Thủ tướng Chính phủ chấp thuận, quyết định đầu tư mà phải thu hồi đất</t>
  </si>
  <si>
    <t>Bãi chứa vật liệu XD (Nguyễn Ngọc Hưng)</t>
  </si>
  <si>
    <t xml:space="preserve">DANH MỤC CÔNG TRÌNH, DỰ ÁN THỰC HIỆN NĂM 2022
CỦA HUYỆN TÂN CHÂU, TỈNH TÂY NINH 
</t>
  </si>
  <si>
    <t xml:space="preserve">DIỆN TÍCH, CƠ CẤU SỬ DỤNG ĐẤT CÁC KHU CHỨC NĂNG NĂM 2022 CỦA HUYỆN  TÂN CHÂU, TỈNH TÂY NINH </t>
  </si>
  <si>
    <t>Cty CS 01-5 TN</t>
  </si>
  <si>
    <t>Cty CS TB</t>
  </si>
  <si>
    <t>115; 116</t>
  </si>
  <si>
    <t xml:space="preserve">16; </t>
  </si>
  <si>
    <t xml:space="preserve">6; 10 </t>
  </si>
  <si>
    <t>Trang trại chăn nuôi mô hình trại lạnh khép kín (Đặng Hạnh Thu)</t>
  </si>
  <si>
    <t>12;21</t>
  </si>
  <si>
    <t>39;41;25;26;
32;40</t>
  </si>
  <si>
    <t>46;45;44</t>
  </si>
  <si>
    <t>Trang trại chăn nuôi mô hình trại lạnh khép kín (Lê Thị Hương)</t>
  </si>
  <si>
    <t>55; 56</t>
  </si>
  <si>
    <t>115;116;117;
118;119</t>
  </si>
  <si>
    <t>49;46;47</t>
  </si>
  <si>
    <t>8; 38; 46</t>
  </si>
  <si>
    <t>Trang trại chăn nuôi mô hình trại lạnh khép kín (Âu Thanh Long)</t>
  </si>
  <si>
    <t>35;36</t>
  </si>
  <si>
    <t>29;25;30;27</t>
  </si>
  <si>
    <t>32;31</t>
  </si>
  <si>
    <t>3;95;94</t>
  </si>
  <si>
    <t>12;13</t>
  </si>
  <si>
    <t>39;40</t>
  </si>
  <si>
    <t>44;38</t>
  </si>
  <si>
    <t>84;46</t>
  </si>
  <si>
    <t>86;87</t>
  </si>
  <si>
    <t>83;47</t>
  </si>
  <si>
    <t>85;48</t>
  </si>
  <si>
    <t>48;88;49</t>
  </si>
  <si>
    <t>30;28</t>
  </si>
  <si>
    <t>100;78;98;104</t>
  </si>
  <si>
    <t>4;9;90;91</t>
  </si>
  <si>
    <t>Xây dựng Kho chứa hàng, nhà ở láng trại cho công nhân (Nguyễn Hoài Ân)</t>
  </si>
  <si>
    <t>Xây dựng Kho chứa hàng, nhà ở láng trại cho công nhân (Đặng Hạnh Thu)</t>
  </si>
  <si>
    <t>Xây dựng Kho chứa hàng, nhà ở láng trại cho công nhân (Phan Minh Nhân)</t>
  </si>
  <si>
    <t>Xây dựng Kho chứa hàng, nhà ở láng trại cho công nhân (Cty Thiện Lộc)</t>
  </si>
  <si>
    <t>Xây dựng Kho chứa hàng, nhà ở láng trại cho công nhân (Huỳnh Thị Huyền Trâm)</t>
  </si>
  <si>
    <t>Xây dựng Kho chứa hàng, nhà ở láng trại cho công nhân... (Cty CP Tân Châu)</t>
  </si>
  <si>
    <t>Xây dựng Kho chứa hàng, nhà ở láng trại cho công nhân...(Âu Thanh Long)</t>
  </si>
  <si>
    <t>Xây dựng Kho chứa hàng, nhà ở láng trại cho công nhân... (Âu Thanh Long)</t>
  </si>
  <si>
    <t>Xây dựng Kho chứa hàng, nhà ở láng trại cho công nhân... (Hà Kim Tùng)</t>
  </si>
  <si>
    <t>Xây dựng Kho chứa hàng, nhà ở láng trại cho công nhân... (Nguyễn T. Ngọc Linh)</t>
  </si>
  <si>
    <t>Xây dựng Kho chứa hàng, nhà ở láng trại cho công nhân... (Cty Tân Thiên Phú)</t>
  </si>
  <si>
    <t>Xây dựng Kho chứa hàng, nhà ở láng trại cho công nhân... (Phạm Văn Tuyến)</t>
  </si>
  <si>
    <t>Xây dựng Kho chứa hàng, nhà ở láng trại cho công nhân... (Cty  WIN FARM TN)</t>
  </si>
  <si>
    <t>Xây dựng Kho chứa hàng, nhà ở láng trại cho công nhân... (Cty TNHH Sài Gòn TN)</t>
  </si>
  <si>
    <t>Xây dựng Kho chứa hàng, nhà ở láng trại cho công nhân... (Phan Kim Loan)</t>
  </si>
  <si>
    <t>Xây dựng Kho chứa hàng, nhà ở láng trại cho công nhân... (Phạm Thanh Vũ)</t>
  </si>
  <si>
    <t>Xây dựng Kho chứa hàng, nhà ở láng trại cho công nhân... (Phạm Hùng Thắng)</t>
  </si>
  <si>
    <t>CV số 4134/VP-KT ngày 25/6/2021 của VP.UBND tỉnh và TTr số 7628/ ngày 17/6/2021 của Cty CS TB</t>
  </si>
  <si>
    <t>76;137</t>
  </si>
  <si>
    <t>22;30</t>
  </si>
  <si>
    <t>28;29</t>
  </si>
  <si>
    <t>47;49;51</t>
  </si>
  <si>
    <t>83;42</t>
  </si>
  <si>
    <t>15;24;33;
36;37</t>
  </si>
  <si>
    <t>45;46;47;
48;60</t>
  </si>
  <si>
    <t>Suối Ngô/ Tân Hòa</t>
  </si>
  <si>
    <t>105;76</t>
  </si>
  <si>
    <t>12;6;11</t>
  </si>
  <si>
    <t>54;124</t>
  </si>
  <si>
    <t>58;77</t>
  </si>
  <si>
    <t>1, 2, 3, 4, 5, 
28, 29, 30, 31</t>
  </si>
  <si>
    <t>Đất thủy lợi</t>
  </si>
  <si>
    <t>Đất công trình năng lượng</t>
  </si>
  <si>
    <t>Trong đó:Đất có rừng sản xuất là rừng tự nhiên</t>
  </si>
  <si>
    <t>RSN</t>
  </si>
  <si>
    <t>Đất sử dụng cho hoạt động kh/sản</t>
  </si>
  <si>
    <t>Đất XD cơ sở giáo dục và đào tạo</t>
  </si>
  <si>
    <t>Đất xây dựng kho dự trữ quốc gia</t>
  </si>
  <si>
    <t>DKG</t>
  </si>
  <si>
    <t>Đất XD cơ sở khoa học công nghệ</t>
  </si>
  <si>
    <t>Đất XD cơ sở dịch vụ xã hội</t>
  </si>
  <si>
    <t>Đất tín ngưỡng</t>
  </si>
  <si>
    <t xml:space="preserve"> xã 
Tân Hưng</t>
  </si>
  <si>
    <t xml:space="preserve"> xã
 Tân Phú</t>
  </si>
  <si>
    <t xml:space="preserve"> xã 
Tân Hiệp</t>
  </si>
  <si>
    <t xml:space="preserve"> xã 
Suối Dây</t>
  </si>
  <si>
    <t xml:space="preserve"> xã 
Suối Ngô</t>
  </si>
  <si>
    <t xml:space="preserve"> xã 
Tân Hòa</t>
  </si>
  <si>
    <t xml:space="preserve"> xã 
Tân Hội</t>
  </si>
  <si>
    <t xml:space="preserve"> xã 
Tân Đông</t>
  </si>
  <si>
    <t xml:space="preserve"> xã 
Tân Hà</t>
  </si>
  <si>
    <t xml:space="preserve"> xã 
Tân Thành</t>
  </si>
  <si>
    <t xml:space="preserve"> xã  Thạnh Đông</t>
  </si>
  <si>
    <t xml:space="preserve">Mã </t>
  </si>
  <si>
    <t xml:space="preserve">Tổng 
diện tích </t>
  </si>
  <si>
    <t>KẾT QUẢ THỰC HIỆN KẾ HOẠCH SỬ DỤNG ĐẤT NĂM 2021
 HUYỆN TÂN CHÂU-TỈNH TÂY NINH</t>
  </si>
  <si>
    <t>KẾ HOẠCH SỬ DỤNG ĐẤT NĂM 2022 HUYỆN TÂN CHÂU, TỈNH TÂY NINH</t>
  </si>
  <si>
    <t>HIỆN TRẠNG SỬ DỤNG ĐẤT NĂM 2021 HUYỆN TÂN CHÂU, TỈNH TÂY NINH</t>
  </si>
  <si>
    <r>
      <t>Kế hoạch sử dụng đất năm 2021</t>
    </r>
    <r>
      <rPr>
        <b/>
        <i/>
        <sz val="11"/>
        <rFont val="Times New Roman"/>
        <family val="1"/>
        <charset val="163"/>
      </rPr>
      <t xml:space="preserve"> (được phê duyệt)</t>
    </r>
  </si>
  <si>
    <t xml:space="preserve">Mã 
 </t>
  </si>
  <si>
    <t>Đất PT.HT cấp quốc gia, cấp tỉnh, cấp huyện, cấp xã</t>
  </si>
  <si>
    <t>KẾ HOẠCH CHUYỂN MỤC ĐÍCH SỬ DỤNG ĐẤT NĂM 2022 HUYỆN TÂN CHÂU, TỈNH TÂY NINH</t>
  </si>
  <si>
    <t>Trong đó: đất có rừng sản xuất là rừng tự nhiên</t>
  </si>
  <si>
    <t>RSN/PNN</t>
  </si>
  <si>
    <t>Đất trồng lúa chuyển sang đất trồng cây lâu năm</t>
  </si>
  <si>
    <t>Đất trồng lúa chuyển sang đất trồng rừng</t>
  </si>
  <si>
    <t>Đất trồng lúa chuyển sang đất làm muối</t>
  </si>
  <si>
    <t>RSN/NKR (a)</t>
  </si>
  <si>
    <t>Ghi chú: - (a) gồm đất sản xuất nông nghiệp, đất nuôi trồng thủy sản, đất làm muối và đất nông nghiệp khác.</t>
  </si>
  <si>
    <t>- PKO là đất phi nông nghiệp không phải là đất ở.</t>
  </si>
  <si>
    <t>KẾ HOẠCH THU HỒI ĐẤT NĂM 2022 HUYỆN TÂN CHÂU, TỈNH TÂY NINH</t>
  </si>
  <si>
    <t xml:space="preserve">Mã 
</t>
  </si>
  <si>
    <t>Đất nghĩa trang, nghĩa địa, nhà tang lễ, nhà hỏa táng</t>
  </si>
  <si>
    <t>Đất công trình bưu chính, viễn thông</t>
  </si>
  <si>
    <t>Trang trại chăn nuôi theo mô hình trại lạnh khép kín (Công ty TNHH Chăn nuôi Đặng Gia Tây Ninh)</t>
  </si>
  <si>
    <t>Trang trại chăn nuôi theo mô hình trại lạnh khép kín(Công ty TNHH Chăn nuôi Minh Minh Đạt)</t>
  </si>
  <si>
    <t>Trang trại chăn nuôi theo mô hình trại lạnh khép kín(Công ty TNHH MTV Motech Farm)</t>
  </si>
  <si>
    <t>Trang trại chăn nuôi theo mô hình trại lạnh khép kín(Công ty TNHH Chăn nuôi Cẩm Lai)</t>
  </si>
  <si>
    <t>Trang trại chăn nuôi heo theo mô hình trại lạnh khép kín (Cty Sài Gòn Tây Ninh) Trần T. Dũng</t>
  </si>
  <si>
    <t>Trang trại nuôi heo giống chất lượng cao (Cty Thành Lợi)</t>
  </si>
  <si>
    <t>44;45;
53;54</t>
  </si>
  <si>
    <t>25;22;31;34;35;3;19;80;83;7;12;15;18;22;40</t>
  </si>
  <si>
    <t>56;57</t>
  </si>
  <si>
    <t>22;37;27;45</t>
  </si>
  <si>
    <t>Trang trại chăn nuôi heo thịt theo mô hình trại lạnh khép kín (Công ty TNHH Đầu tư Win Farm Tây Ninh)</t>
  </si>
  <si>
    <t>30;25
;29</t>
  </si>
  <si>
    <t>4;100;4;105;34;35;36;106</t>
  </si>
  <si>
    <t>13;14</t>
  </si>
  <si>
    <t>16;17;18</t>
  </si>
  <si>
    <t>5;6;7;8</t>
  </si>
  <si>
    <t>2;45;46;49</t>
  </si>
  <si>
    <t>5;9;21;22;
23;35</t>
  </si>
  <si>
    <t xml:space="preserve">Trang trại chăn nuôi trại lạnh khép kín (Công ty  NN sạch FutiFarm)Lê Đức Giang </t>
  </si>
  <si>
    <t>45;46;48</t>
  </si>
  <si>
    <t>51;59</t>
  </si>
  <si>
    <t>17;20;2;
6;24;25</t>
  </si>
  <si>
    <t>Trang trại chăn nuôi theo mô hình trại lạnh khép kín (Công ty SX TM DV Tâm Đông)</t>
  </si>
  <si>
    <t>13;15;
40;41</t>
  </si>
  <si>
    <t>Trang trại trồng trọt (Nguyễn Thành Chiến)</t>
  </si>
  <si>
    <t>Trang trại trồng trọt (Hoàng  Anh Tuấn)</t>
  </si>
  <si>
    <t>Trang trại trồng trọt (Nguyễn Văn Chiến)</t>
  </si>
  <si>
    <t>Trang trại trồng trọt (Đỗ Quang Nam)</t>
  </si>
  <si>
    <t>Trang trại trồng trọt (Đậu Chí Thanh)</t>
  </si>
  <si>
    <t>66;67;72;73;019;24;26;30;36 ;64;67 ;68;79 ;80</t>
  </si>
  <si>
    <t xml:space="preserve"> khu đất thu hồi của Cty CS Thiên Bích</t>
  </si>
  <si>
    <t xml:space="preserve">DANH MỤC CÔNG TRÌNH, DỰ ÁN CHUYỂN ĐỔI CƠ CẤU ĐẤT NÔNG NGHIỆP 
TỪ ĐẤT NÔNG NGHIỆP SANG ĐẤT NÔNG NGHIỆP KHÁC NĂM 2022, HUYỆN TÂN CHÂU 
</t>
  </si>
  <si>
    <t xml:space="preserve">Vị trí trên bản đồ địa chính, trường hợp không có bản đồ địa chính thì sử dụng trên bản đồ hiện trạng sử dụng đất cấp xã </t>
  </si>
  <si>
    <t>Công trình, dự án trong kế hoạch sử dụng đất cấp tỉnh</t>
  </si>
  <si>
    <t xml:space="preserve">Công trình, dự án mục đích quốc phòng, an ninh </t>
  </si>
  <si>
    <t>Các công trình, dự án còn lại</t>
  </si>
  <si>
    <t xml:space="preserve">Công trình, dự án do Hội đồng nhân dân tỉnh chấp thuận thu mà phải hồi đất </t>
  </si>
  <si>
    <t>Các khu vực sử dụng đất khác</t>
  </si>
  <si>
    <t>Đất Cụm Công nghiệp</t>
  </si>
  <si>
    <t>Để án bố trí KDC
 ấp Tân Lâm, xã Tân Hà, huyện Tân Châu được UBND tỉnh phê duyệt tại QĐ số 2162/QĐ-0UBND ngày 23/9/2015</t>
  </si>
  <si>
    <t>Nhu cầu chuyển mục đích đất nông nghiệp sang đất ở đô thị (khu phố I)</t>
  </si>
  <si>
    <t>Nhu cầu chuyển mục đích đất nông nghiệp sang đất ở đô thị (khu phố II)</t>
  </si>
  <si>
    <t>Nhu cầu chuyển mục đích đất nông nghiệp sang đất ở đô thị (khu phố III)</t>
  </si>
  <si>
    <t>Nhu cầu chuyển mục đích đất nông nghiệp sang đất ở đô thị (khu phố IV)</t>
  </si>
  <si>
    <t>6; 8;10; 41</t>
  </si>
  <si>
    <t>Khu TĐC, ấp Hội Tân, xã Tân Hội</t>
  </si>
  <si>
    <t>Đất Cty CS 01-5 TN</t>
  </si>
  <si>
    <t>Quy hoạch khu dân cư nhà vườn
 (Mặt tiền đường ĐT 795)</t>
  </si>
  <si>
    <t>Đất SX vật liệu xây dựng, làm đồ gốm</t>
  </si>
  <si>
    <t>XD Kho chứa hàng, nhà ở láng trại cho công nhân (Trần Truyền Dũng, Cty Sài Gòn TN)</t>
  </si>
  <si>
    <t>Xây dựng Kho chứa hàng, nhà ở láng trại cho công nhân... (Cty Đông Tây 79)</t>
  </si>
  <si>
    <t>Xây dựng Kho chứa hàng, nhà ở láng trại cho công nhân... (Cty Hoàng Kim Ngân)</t>
  </si>
  <si>
    <t>Xây dựng Kho chứa hàng, nhà ở láng trại cho công nhân... (Nguyễn Xuân Tường)</t>
  </si>
  <si>
    <t>Xây dựng Kho chứa hàng, nhà ở láng trại cho công nhân... (Huỳnh Quang Thông)</t>
  </si>
  <si>
    <t>Xây dựng Kho chứa hàng, nhà ở láng trại cho công nhân... (Công ty TNHH HAT.JSC)</t>
  </si>
  <si>
    <t>XD Kho chứa hàng, nhà ở láng trại cho công nhân... (Phạm Văn Tuyến)</t>
  </si>
  <si>
    <t>Xây dựng Kho chứa hàng, nhà ở láng trại cho công nhân... (Đặng Hạnh Thu)</t>
  </si>
  <si>
    <t>Xây dựng Kho chứa hàng, nhà ở láng trại cho công nhân ...(Nguyễn Hoài Ân)</t>
  </si>
  <si>
    <t>Xây dựng Kho chứa hàng, nhà ở láng trại cho công nhân... (Lê Thị Hương)</t>
  </si>
  <si>
    <t>Khu dân ấp 2, xã Suối Ngô</t>
  </si>
  <si>
    <t>Khu dân ấp Trảng Ba Chân, xã Suối Ngô</t>
  </si>
  <si>
    <t>44; 52</t>
  </si>
  <si>
    <t>Khu du lịch sinh thái Huỳnh Vương</t>
  </si>
  <si>
    <t>LN 10ha; 
HNK 17ha</t>
  </si>
  <si>
    <t>Xây dựng trường bắn, thao trường huấn luyện giai đoạn 2020-2025 của BCH QS huyện</t>
  </si>
  <si>
    <t>XD trụ sở làm việc CA xã Tân Hưng</t>
  </si>
  <si>
    <t>XD trụ sở làm việc CA xã Suối Ngô</t>
  </si>
  <si>
    <t>XD trụ sở làm việc CA xã Tân Hà</t>
  </si>
  <si>
    <t xml:space="preserve"> XD trụ sở làm việc CA xã Tân Thành</t>
  </si>
  <si>
    <t>XD trụ sở làm việc CA xã Tân Phú</t>
  </si>
  <si>
    <t>XD trụ sở làm việc CA xã Suối Dây</t>
  </si>
  <si>
    <t>XD trụ sở làm việc CA xã Tân Hiệp</t>
  </si>
  <si>
    <t>XD trụ sở làm việc CA xã Thạnh Đông</t>
  </si>
  <si>
    <t>XD trụ sở làm việc CA thị trấn TC</t>
  </si>
  <si>
    <t>thị trấn</t>
  </si>
  <si>
    <t>XD trụ sở làm việc CA xã Tân Đông</t>
  </si>
  <si>
    <t>XD trụ sở làm việc CA xã Tân Hội</t>
  </si>
  <si>
    <t>02;42</t>
  </si>
  <si>
    <t>204;145</t>
  </si>
  <si>
    <t>Cụm công nghiệp Tân Hội 2</t>
  </si>
  <si>
    <t xml:space="preserve"> Tân Hà</t>
  </si>
  <si>
    <t xml:space="preserve"> Tân Đông</t>
  </si>
  <si>
    <t>2;3;4;5;8</t>
  </si>
  <si>
    <t>Mở rộng Cửa hàng KDXD số 23A &amp;23B</t>
  </si>
  <si>
    <t>Mở rộng Cửa hàng KDXD số 39A</t>
  </si>
  <si>
    <t>255;297;
352;334</t>
  </si>
  <si>
    <t>487;488</t>
  </si>
  <si>
    <t>Bến xe khách Lê Khánh</t>
  </si>
  <si>
    <t>Cửa khẩu Vạc sa</t>
  </si>
  <si>
    <t>Cửa khẩu Kà Tum</t>
  </si>
  <si>
    <t xml:space="preserve">Bến xe khách CTY Huệ nghĩa limousine </t>
  </si>
  <si>
    <t>65;66</t>
  </si>
  <si>
    <t>66;67;07</t>
  </si>
  <si>
    <t>HNK0,5/LNK0,5</t>
  </si>
  <si>
    <t>LN/HNK</t>
  </si>
  <si>
    <t>36(16)</t>
  </si>
  <si>
    <t>5;1;14</t>
  </si>
  <si>
    <t>Nhà máy tinh bột mì, Tân Hà</t>
  </si>
  <si>
    <t>Đất SD cho hoạt động khoáng sản</t>
  </si>
  <si>
    <t>Khai thác cát Suối Tha La</t>
  </si>
  <si>
    <t>Khai thác cát Hồ Dầu Tiếng</t>
  </si>
  <si>
    <t>Khai thác cát Suối Ngô</t>
  </si>
  <si>
    <t>T.Hòa, T.Thành</t>
  </si>
  <si>
    <t>Khai thác cát Suối Đông</t>
  </si>
  <si>
    <t>Khai thác cát Bến Cửu Long</t>
  </si>
  <si>
    <t>T.Hội, S. Dây</t>
  </si>
  <si>
    <t>Khai thác cát ấp 6</t>
  </si>
  <si>
    <t>Suối Ngô 12,16 ha, Suối Dây 0,43 ha; Tân Đông 7,92 ha</t>
  </si>
  <si>
    <t>Nâng cấp, mở rộng đường ĐT 795</t>
  </si>
  <si>
    <t>ThĐ/SD</t>
  </si>
  <si>
    <t>Đường Đông Thành- Suối Lam (ĐH.815)</t>
  </si>
  <si>
    <t>Đường Suối Dây-Bổ Túc (ĐH.806)</t>
  </si>
  <si>
    <t>Suối Dây/
suối Ngô</t>
  </si>
  <si>
    <t>Đường giao thông nội thị (thị trấn)</t>
  </si>
  <si>
    <t>Đường ĐH 823 (Tân Thành- S.Ngô- Tân Hòa)</t>
  </si>
  <si>
    <t>TT/SN/TH</t>
  </si>
  <si>
    <t>Trường Mầm non Tân Hiệp</t>
  </si>
  <si>
    <t>Trường MN Cây Cầy, Con Trăn</t>
  </si>
  <si>
    <t>Xây dựng sân bóng đá ấp Hội An</t>
  </si>
  <si>
    <t>Sân vận động Tân Hòa</t>
  </si>
  <si>
    <t>Dự án NMĐMT (Cty Cao su Tân Biên)</t>
  </si>
  <si>
    <t>Lộ ra 110kV trạm biến áp 220kV Tân Biên</t>
  </si>
  <si>
    <t>Phân pha dây dẫn đường dây 110kV Tân Hưng- Tân Biên</t>
  </si>
  <si>
    <t>ThĐông/TTTC</t>
  </si>
  <si>
    <t>XDM ĐD và Trạm 110kV Tân Hội</t>
  </si>
  <si>
    <t>Mạch 2 Tân Hưng- Suối Ngô-Bình Long</t>
  </si>
  <si>
    <t>SN/TH</t>
  </si>
  <si>
    <t>XDM ĐD và Trạm 110kV Kà Tum</t>
  </si>
  <si>
    <t xml:space="preserve">Nhu cầu đầu tư Dự án NMĐNLMT </t>
  </si>
  <si>
    <t>Bãi tập kết rác thải sinh hoạt xã Tân Đông</t>
  </si>
  <si>
    <t>Hầm bioga CS khoai mì (Công ty Nhựt Phát)</t>
  </si>
  <si>
    <t>Chùa Hiệp Thành</t>
  </si>
  <si>
    <t>Chùa Suối Pháp</t>
  </si>
  <si>
    <t>66, 133</t>
  </si>
  <si>
    <t>44, 56</t>
  </si>
  <si>
    <t>Thánh thất Cao Đài</t>
  </si>
  <si>
    <t>ONT/LN</t>
  </si>
  <si>
    <t>Khu TT thương mại (chợ Tân Hội)</t>
  </si>
  <si>
    <t>Nhà sinh hoạt Văn hóa ấp Tân Hòa</t>
  </si>
  <si>
    <t>Mở rộng VP ấp Cây Cầy, xã  Tân Hòa</t>
  </si>
  <si>
    <t>Nhà sinh hoạt Văn hóa ấp Con Trăn</t>
  </si>
  <si>
    <t>Nhà sinh hoạt Văn hóa ấp 3, Suối Ngô</t>
  </si>
  <si>
    <t>Nhà sinh hoạt Văn hóa ấp 4, Suối Ngô</t>
  </si>
  <si>
    <t>Nhà sinh hoạt Văn hóa ấp Trảng Trai</t>
  </si>
  <si>
    <t>Nhà rong ấp  Con Trăn</t>
  </si>
  <si>
    <t>Nhà sinh hoạt cộng đồng ấp Thạnh Phú</t>
  </si>
  <si>
    <t>Nhà sinh hoạt cộng đồng ấp Thạnh An</t>
  </si>
  <si>
    <t>Nhà sinh hoạt cộng đồng ấp Tân Thanh</t>
  </si>
  <si>
    <t>Nhà sinh hoạt cộng đồng ấp Tân Lợi</t>
  </si>
  <si>
    <t>Trung tâm VH-TDTT xã Tân Tân Hội</t>
  </si>
  <si>
    <t>29+</t>
  </si>
  <si>
    <t>Công viên cây xanh thị trấn TC</t>
  </si>
  <si>
    <t>Đất công trình công cộng thị trấn TC</t>
  </si>
  <si>
    <t>51;54;61;65</t>
  </si>
  <si>
    <t>Công viên cây xanh xã Tân Hội</t>
  </si>
  <si>
    <t>Giao đất  Cụm dân cư số 02, Tân Lâm</t>
  </si>
  <si>
    <t>37;9</t>
  </si>
  <si>
    <t xml:space="preserve">DNTN Trạm xăng dầu Kim Thủy </t>
  </si>
  <si>
    <t>35;40</t>
  </si>
  <si>
    <t>26;71;23</t>
  </si>
  <si>
    <r>
      <t>Khai thác đất, phún</t>
    </r>
    <r>
      <rPr>
        <i/>
        <sz val="11"/>
        <rFont val="Times New Roman"/>
        <family val="1"/>
        <charset val="163"/>
      </rPr>
      <t xml:space="preserve"> (khu vực Cty CS Tân Biên giao về địa phương quản lý, xã Suối Ngô)</t>
    </r>
  </si>
  <si>
    <t xml:space="preserve">Công ty TNHH TM&amp;XD Tân Minh Đạt </t>
  </si>
  <si>
    <t>Trụ sở (mới) UBND xã Tân Hội</t>
  </si>
  <si>
    <t>Trụ sở Chi cục Thống kê</t>
  </si>
  <si>
    <t>ODT/
HNK/LNK</t>
  </si>
  <si>
    <t>Trạm cấp nước sinh hoạt ấp Cây khế</t>
  </si>
  <si>
    <t>NM cung cấp nước sạch Vạc Sa</t>
  </si>
  <si>
    <t>NM cung cấp nước sạch  Kà Tum</t>
  </si>
  <si>
    <t>NM cung cấp nước sạch Tân Hòa</t>
  </si>
  <si>
    <t>Trạm cung cấp nước sạch ấp Tân Cường</t>
  </si>
  <si>
    <t>Trạm cung cấp nước sạch Bàu Đá</t>
  </si>
  <si>
    <t>Nâng cấp HTCN khu dân cư cầu Sài Gòn 2 xã Tân Hòa</t>
  </si>
  <si>
    <t>XD nhà kho lưu trữ BQL DA đầu tư</t>
  </si>
  <si>
    <r>
      <t xml:space="preserve">Dự án xây dựng nhà máy cung cấp nước sạch </t>
    </r>
    <r>
      <rPr>
        <i/>
        <sz val="11"/>
        <rFont val="Times New Roman"/>
        <family val="1"/>
        <charset val="163"/>
      </rPr>
      <t>(Công ty CP cấp thoát nước TN)</t>
    </r>
  </si>
  <si>
    <t>Công ty Hoa Sen Vàng (mở rộng)</t>
  </si>
  <si>
    <t>Khu vui giải trí (Trần T Tố Quyên)</t>
  </si>
  <si>
    <t xml:space="preserve">Trường bắn/BCH Quân sự tỉnh </t>
  </si>
  <si>
    <r>
      <t>Cụm công nghiệp Tân Phú</t>
    </r>
    <r>
      <rPr>
        <i/>
        <sz val="11"/>
        <rFont val="Times New Roman"/>
        <family val="1"/>
        <charset val="163"/>
      </rPr>
      <t xml:space="preserve"> (của Công ty TNHH Đầu tư Tân Phú- Lan Trần)</t>
    </r>
  </si>
  <si>
    <r>
      <t xml:space="preserve">Đấu giá quyền sử dụng đất </t>
    </r>
    <r>
      <rPr>
        <i/>
        <sz val="11"/>
        <rFont val="Times New Roman"/>
        <family val="1"/>
        <charset val="163"/>
      </rPr>
      <t>(Khu đất Bến xe Tân Châu cũ)</t>
    </r>
  </si>
  <si>
    <r>
      <t>Đấu giá quyền sử dụng đất</t>
    </r>
    <r>
      <rPr>
        <i/>
        <sz val="11"/>
        <rFont val="Times New Roman"/>
        <family val="1"/>
        <charset val="163"/>
      </rPr>
      <t xml:space="preserve"> (Khu đất Trường MG Thạnh Đông cũ)</t>
    </r>
  </si>
  <si>
    <r>
      <t>Đấu giá QSD đất</t>
    </r>
    <r>
      <rPr>
        <i/>
        <sz val="11"/>
        <rFont val="Times New Roman"/>
        <family val="1"/>
        <charset val="163"/>
      </rPr>
      <t xml:space="preserve"> (Khu đất các cơ quan: Phòng Tài chính, 03 Trạm BVTV-KN-TY, Ngân hàng CS-XH)</t>
    </r>
  </si>
  <si>
    <r>
      <t>Đấu giá quyền sử dụng đất</t>
    </r>
    <r>
      <rPr>
        <i/>
        <sz val="11"/>
        <rFont val="Times New Roman"/>
        <family val="1"/>
        <charset val="163"/>
      </rPr>
      <t xml:space="preserve"> (Khu đất Bàu Đá, ấp Tân Trung)</t>
    </r>
  </si>
  <si>
    <t>HNK /CLN</t>
  </si>
  <si>
    <t>Khu dân cư Tổ 7, ấp Con Trăn</t>
  </si>
  <si>
    <t>222;223</t>
  </si>
  <si>
    <t>Suối  Ngô</t>
  </si>
  <si>
    <t>Trường Mẫu giáo Tân Hà</t>
  </si>
  <si>
    <t>Trường THCS Tân Hòa</t>
  </si>
  <si>
    <t>Trường Mầm non Suối Ngô</t>
  </si>
  <si>
    <t xml:space="preserve">Trường tiểu học ấp Tân Lâm </t>
  </si>
  <si>
    <t xml:space="preserve">Nhà Văn hóa  ấp Tân Lâm </t>
  </si>
  <si>
    <r>
      <t xml:space="preserve">Quy hoạch khu dân cư và đất cơ sở SXPNN </t>
    </r>
    <r>
      <rPr>
        <i/>
        <sz val="11"/>
        <rFont val="Times New Roman"/>
        <family val="1"/>
        <charset val="163"/>
      </rPr>
      <t>(Cty CP Cao su Tân Biên)</t>
    </r>
  </si>
  <si>
    <t>Đấu giá QSD đất ở kết hợp TMDV tại Cụm dân cư số 03, ấp Tân Lâm</t>
  </si>
  <si>
    <t>Trường THCS Tân Hiệp</t>
  </si>
  <si>
    <t>Trường Tiểu học Tân Hiệp A</t>
  </si>
  <si>
    <r>
      <t xml:space="preserve">Xưởng chế biến gỗ Trần Phong Thái
</t>
    </r>
    <r>
      <rPr>
        <i/>
        <sz val="11"/>
        <rFont val="Times New Roman"/>
        <family val="1"/>
        <charset val="163"/>
      </rPr>
      <t xml:space="preserve"> (Cty TNHH Thảo Khoa )</t>
    </r>
  </si>
  <si>
    <r>
      <t xml:space="preserve">Nhà máy chế biến mũ Cao su
</t>
    </r>
    <r>
      <rPr>
        <i/>
        <sz val="11"/>
        <rFont val="Times New Roman"/>
        <family val="1"/>
        <charset val="163"/>
      </rPr>
      <t xml:space="preserve"> (Công ty An Thịnh Phát)</t>
    </r>
  </si>
  <si>
    <t>Công trình, dự án chuyển mục đích sử dụng đất trồng lúa, đất rừng phòng hộ, rừng đặc dụng</t>
  </si>
  <si>
    <r>
      <t xml:space="preserve">Quy hoạch mở rộng nghĩa địa Thị trấn-Suối Dây về phía tây </t>
    </r>
    <r>
      <rPr>
        <i/>
        <sz val="10"/>
        <rFont val="Times New Roman"/>
        <family val="1"/>
      </rPr>
      <t>(đất Cty CS 01-5 TN bàn giao về địa phương q/lý, Lô E5)</t>
    </r>
  </si>
  <si>
    <t>CTQP (lô cốt 08)</t>
  </si>
  <si>
    <t>Trang trại chăn nuôi heo thịt trại lạnh khép kín (Công ty TNHH SX-TM-DV Bắc An Khánh)</t>
  </si>
  <si>
    <t>Trang trại trang trại nuôi gà theo mô hình trại lạnh khép kín (Công ty TNHH Nhị Gia)</t>
  </si>
  <si>
    <t>Trang trại chăn nuôi heo theo mô hình trại lạnh khép kín (Cty TNHH Thành Lễ)</t>
  </si>
  <si>
    <t>Trang trại nuôi gà theo mô hình trại lạnh khép kín(Nguyễn Thị Ngọc Linh)</t>
  </si>
  <si>
    <t>Trang trại nuôi gà theo mô hình trại lạnh khép kín (Nguyễn Thy Kim Loan)</t>
  </si>
  <si>
    <t>Trang trại chăn nuôi heo trại lạnh khép kín (Công ty CP Hải Đăng Tây Ninh)</t>
  </si>
  <si>
    <t>Trang trại chăn nuôi theo mô hình trại lạnh khép kín (Công ty TNHH Chăn nuôi Thảo My)</t>
  </si>
  <si>
    <t>Trang trại chăn nuôi theo mô hình trại lạnh khép kín (Công ty TNHH Chăn nuôi Đông Tây 68) Nguyễn Hoài Ân</t>
  </si>
  <si>
    <t>Trang trại chăn nuôi theo mô hình trại lạnh khép kín(Công ty TNHH Đầu tư Nông nghiệp Tân Châu)</t>
  </si>
  <si>
    <t>Trang trại chăn nuôi theo mô hình trại lạnh khép kín (Nguyễn Hoài Ân)</t>
  </si>
  <si>
    <t>Trang trại chăn nuôi, mô hình trại lạnh khép kín (Phạm Văn Tuyến)</t>
  </si>
  <si>
    <t>Trang trại chăn nuôi mô hình trại lạnh khép kín (Phan Minh Nhân)</t>
  </si>
  <si>
    <t>Trang trại chăn nuôi mô hình trại lạnh khép kín (Nguyễn T. Ngọc Linh)</t>
  </si>
  <si>
    <t>Trang trại chăn nuôi mô hình trại lạnh khép kín (Cty  WIN FARM TN)</t>
  </si>
  <si>
    <t>Trang trại chăn nuôi mô hình trại lạnh khép kín (Nguyễn Thanh Vũ)</t>
  </si>
  <si>
    <t>Trang trại chăn nuôi theo mô hình trại lạnh khép kín (Công ty Farm Tân Đông Châu)</t>
  </si>
  <si>
    <t>Trang trại chăn nuôi, trại lạnh khép kín(Công ty TNHH Farm Hiệp Thịnh Phát)</t>
  </si>
  <si>
    <t>Trang trại chăn nuôi, mô hình trại lạnh khép kín (Đặng Hạnh Thu)</t>
  </si>
  <si>
    <t>Trang trại chăn nuôi heo theo mô hình trại lạnh khép kín (Cty Tâm Hưng)</t>
  </si>
  <si>
    <t>Trang trại chăn nuôi theo mô hình trại lạnh khép kín (Công ty TNHH SX TM Khánh An)</t>
  </si>
  <si>
    <t>Trang trại chăn nuôi mô hình trại lạnh khép kín  (Cty CP Tân Châu)</t>
  </si>
  <si>
    <t>Trang trại chăn nuôi theo mô hình trại lạnh khép kín (Âu Thanh Long)</t>
  </si>
  <si>
    <t>Trang trại chăn nuôi theo mô hình trại lạnh khép kín(Công ty TNHH Đầu tư nông nghiệp HAT.JSC)</t>
  </si>
  <si>
    <t>Trang trại chăn nuôi heo theo mô hình trại lạnh khép kín (Cty Tân Thiên Phú)</t>
  </si>
  <si>
    <t>Trang trại chăn nuôi mô hình trại lạnh khép kín (Huỳnh Quang Thông)</t>
  </si>
  <si>
    <t>Trang trại chăn nuôi mô hình trại lạnh khép kín (Cty TNHH Tân Hòa Phát)</t>
  </si>
  <si>
    <t>Trang trại chăn nuôi theo mô hình trại lạnh khép kín(Công ty TNHH Chăn nuôi Tân Tiến Phát Tây Ninh)</t>
  </si>
  <si>
    <t>Trang trại chăn nuôi theo mô hình trại lạnh khép kín(Công ty CP đầu tư và thương mại Nông Trang Xanh)</t>
  </si>
  <si>
    <t>Trang trại chăn nuôi heo thịt trại lạnh khép kín (Lê Thị Trực)</t>
  </si>
  <si>
    <t>Trang trại chăn nuôi heo trại lạnh khép kín (Công ty TNHH SX TM DV Tâm Hội)</t>
  </si>
  <si>
    <t>Trang trại chăn nuôi heo thịt trại lạnh khép kín (Công ty TNHH SX-TM-DV Nam An Khánh)</t>
  </si>
  <si>
    <t>Trang trại chăn nuôi theo mô hình trại lạnh khép kín (Công ty  TNHH Mevius Farm Thạnh Phú)</t>
  </si>
  <si>
    <t>Trang trại chăn nuôi theo mô hình trại lạnh khép kín (Nguyễn Xuân Tường)</t>
  </si>
  <si>
    <t>Trang trại chăn nuôi mô hình trại lạnh khép kín (Cty Thiện Lộc)</t>
  </si>
  <si>
    <t>Trang trại chăn nuôi mô hình trại lạnh khép kín (Cty Hoàng Kim Ngân)</t>
  </si>
  <si>
    <t>Trang trại chăn nuôi mô hình trại lạnh khép kín (Huỳnh Thị Huyền Trâm)</t>
  </si>
  <si>
    <t>Trang trại chăn nuôi mô hình trại lạnh khép kín (Hà Kim Tùng)</t>
  </si>
  <si>
    <t>Trang trại chăn nuôi mô hình trại lạnh khép kín(Phan Kim Loan)</t>
  </si>
  <si>
    <t>Trang trại chăn nuôi mô hình trại lạnh khép kín (Phạm Thanh Vũ)</t>
  </si>
  <si>
    <t>Trang trại chăn nuôi mô hình trại lạnh khép kín (Phạm Hùng Thắng)</t>
  </si>
  <si>
    <t>Trang trại chăn nuôi mô hình trại lạnh khép kín (Nguyễn Hoàng Sơn)</t>
  </si>
  <si>
    <t>Trang trại nuôi heo theo mô hình trại lạnh khép kín (Công ty TNHH Chăn nuôi Đông Tây)</t>
  </si>
  <si>
    <t>Trang trại chăn nuôi mô hình trại lạnh khép kín (Cty Đông Tây 79)</t>
  </si>
  <si>
    <t>Đấu giá cho thuê quyền sử dụng đất SXNN.CNC, tại xã Suối Ngô</t>
  </si>
  <si>
    <r>
      <t xml:space="preserve">Nhu cầu khai thác kh/sản, mỏ đá
</t>
    </r>
    <r>
      <rPr>
        <i/>
        <sz val="11"/>
        <rFont val="Times New Roman"/>
        <family val="1"/>
        <charset val="163"/>
      </rPr>
      <t>(Công ty  CP Cao su Tân Biên)</t>
    </r>
  </si>
  <si>
    <t xml:space="preserve">Khai thác KS làm VLXD TT ấp 6 </t>
  </si>
  <si>
    <t>Khai thác KS làm VLXD TT ấp 7</t>
  </si>
  <si>
    <t xml:space="preserve">Công ty khai thác kh/sản Bảy Ngọc </t>
  </si>
  <si>
    <t>Nâng cấp, mở rộng tuyến đường GT NT</t>
  </si>
  <si>
    <t>Nghĩa địa tập trung Tân Hội
 (mở mới)</t>
  </si>
  <si>
    <r>
      <t xml:space="preserve">XD nghĩa trang tư nhân
</t>
    </r>
    <r>
      <rPr>
        <i/>
        <sz val="11"/>
        <rFont val="Times New Roman"/>
        <family val="1"/>
        <charset val="163"/>
      </rPr>
      <t xml:space="preserve"> (Trình Thị Tư)</t>
    </r>
  </si>
  <si>
    <t>Khu nhà ở kết hợp TM-DV xã Tân Hội (Nhà phố xung quanh chợ)</t>
  </si>
  <si>
    <t>Giao đất ODT (mặt tiền Đ. Trần V.Trà)</t>
  </si>
  <si>
    <t>Đất trồng lúa nước còn lại</t>
  </si>
  <si>
    <t>LUK</t>
  </si>
  <si>
    <t>Đất có rừng sản xuất còn lại</t>
  </si>
  <si>
    <t>RSK</t>
  </si>
  <si>
    <t>Trong đó: Đất có rừng sản xuất là rừng tự nhiên</t>
  </si>
  <si>
    <t>-</t>
  </si>
  <si>
    <t>Đất xây dựng cơ sở văn hóa</t>
  </si>
  <si>
    <t>Đất xây dựng cơ sở giáo dục và đào tạo</t>
  </si>
  <si>
    <t>Đất xây dựng cơ sở thể dục thể thao</t>
  </si>
  <si>
    <t>Đất làm nghĩa trang, nhà tang lễ, nhà hỏa táng</t>
  </si>
  <si>
    <t>Đất xây dựng cơ sở khoa học công nghệ</t>
  </si>
  <si>
    <t>Đất xây dựng cơ sở dịch vụ xã hội</t>
  </si>
  <si>
    <t xml:space="preserve">TỔNG DIỆN TÍCH </t>
  </si>
  <si>
    <t>Đất sản xuất vật liệu xây dựng làm đồ gốm</t>
  </si>
  <si>
    <t>Đất XD cơ sở văn hóa</t>
  </si>
  <si>
    <t>Đất XD cơ sở y tế</t>
  </si>
  <si>
    <t>Đất XD cơ sở thể dục thể thao</t>
  </si>
  <si>
    <t>Đất XD kho dự trữ quốc gia</t>
  </si>
  <si>
    <t>Đất có di tích lịch sử-VH</t>
  </si>
  <si>
    <t>1</t>
  </si>
  <si>
    <t>2</t>
  </si>
  <si>
    <t>3</t>
  </si>
  <si>
    <t>II</t>
  </si>
  <si>
    <t>Khu chức năng</t>
  </si>
  <si>
    <t>Đất khu công nghệ cao</t>
  </si>
  <si>
    <t>Đất khu kinh tế</t>
  </si>
  <si>
    <t>Đất đô thị</t>
  </si>
  <si>
    <t>4</t>
  </si>
  <si>
    <t>KNN</t>
  </si>
  <si>
    <t>5</t>
  </si>
  <si>
    <t>KLN</t>
  </si>
  <si>
    <t>6</t>
  </si>
  <si>
    <t>KDL</t>
  </si>
  <si>
    <t>7</t>
  </si>
  <si>
    <t>KBT</t>
  </si>
  <si>
    <t>8</t>
  </si>
  <si>
    <t>KPC</t>
  </si>
  <si>
    <t>9</t>
  </si>
  <si>
    <t>DTC</t>
  </si>
  <si>
    <t>10</t>
  </si>
  <si>
    <t>Khu thương mại - dịch vụ</t>
  </si>
  <si>
    <t>KTM</t>
  </si>
  <si>
    <t>11</t>
  </si>
  <si>
    <t>KDV</t>
  </si>
  <si>
    <t>12</t>
  </si>
  <si>
    <t>Khu dân cư nông thôn</t>
  </si>
  <si>
    <t>DNT</t>
  </si>
  <si>
    <t>13</t>
  </si>
  <si>
    <t>KON</t>
  </si>
  <si>
    <t>Khu bảo tồn thiên nhiên
 và đa dạng sinh học</t>
  </si>
  <si>
    <t>Khu đô thị - thương mại 
- dịch vụ</t>
  </si>
  <si>
    <t xml:space="preserve">Diện tích phân theo đơn vị hành chính </t>
  </si>
  <si>
    <t>Hiện trạng năm 2021</t>
  </si>
  <si>
    <t>Diện tích cuối kỳ năm 2022</t>
  </si>
  <si>
    <t>Đất sản xuất VLXD làm đồ gốm</t>
  </si>
  <si>
    <t>Đất công trình bưu chính, VT</t>
  </si>
  <si>
    <t>HUYỆN TÂN CHÂU</t>
  </si>
  <si>
    <t>PL.Biểu 10/CH</t>
  </si>
  <si>
    <t xml:space="preserve">            Biểu 10/CH</t>
  </si>
  <si>
    <t>Biểu 13/CH</t>
  </si>
  <si>
    <t>Biểu 01/CH</t>
  </si>
  <si>
    <t>Biểu 06/CH</t>
  </si>
  <si>
    <t>Biểu 07/CH</t>
  </si>
  <si>
    <t>Biểu 08/CH</t>
  </si>
  <si>
    <t>Khu lâm nghiệp (khu vực rừng phòng hộ, rừng đặc dụng, rừng sản xuất)</t>
  </si>
  <si>
    <t>Khu phát triển công nghiệp (khu công nghiệp, cụm công nghiệp)</t>
  </si>
  <si>
    <t>Khu đô thị (trong đó có khu đô thị mới)</t>
  </si>
  <si>
    <t>Cơ cấu (%)</t>
  </si>
  <si>
    <r>
      <t>Khu bảo tồn</t>
    </r>
    <r>
      <rPr>
        <sz val="10"/>
        <rFont val="Times New Roman"/>
        <family val="1"/>
        <charset val="163"/>
      </rPr>
      <t xml:space="preserve"> </t>
    </r>
    <r>
      <rPr>
        <b/>
        <sz val="10"/>
        <rFont val="Times New Roman"/>
        <family val="1"/>
        <charset val="163"/>
      </rPr>
      <t>thiên nhiên và</t>
    </r>
    <r>
      <rPr>
        <sz val="10"/>
        <rFont val="Times New Roman"/>
        <family val="1"/>
        <charset val="163"/>
      </rPr>
      <t xml:space="preserve"> </t>
    </r>
    <r>
      <rPr>
        <b/>
        <sz val="10"/>
        <rFont val="Times New Roman"/>
        <family val="1"/>
        <charset val="163"/>
      </rPr>
      <t>đa dạng sinh học</t>
    </r>
  </si>
  <si>
    <r>
      <t>Khu thương mại</t>
    </r>
    <r>
      <rPr>
        <sz val="10"/>
        <rFont val="Times New Roman"/>
        <family val="1"/>
        <charset val="163"/>
      </rPr>
      <t xml:space="preserve"> </t>
    </r>
    <r>
      <rPr>
        <b/>
        <sz val="10"/>
        <rFont val="Times New Roman"/>
        <family val="1"/>
        <charset val="163"/>
      </rPr>
      <t>- dịch vụ</t>
    </r>
  </si>
  <si>
    <r>
      <t>Khu dân cư nông</t>
    </r>
    <r>
      <rPr>
        <sz val="10"/>
        <rFont val="Times New Roman"/>
        <family val="1"/>
        <charset val="163"/>
      </rPr>
      <t xml:space="preserve"> </t>
    </r>
    <r>
      <rPr>
        <b/>
        <sz val="10"/>
        <rFont val="Times New Roman"/>
        <family val="1"/>
        <charset val="163"/>
      </rPr>
      <t>thôn</t>
    </r>
  </si>
  <si>
    <t>Đại đội công binh/PTM</t>
  </si>
  <si>
    <t>CTQP/Tân Châu</t>
  </si>
  <si>
    <t>* Đất quốc phòng</t>
  </si>
  <si>
    <t>* Đất an ninh</t>
  </si>
  <si>
    <r>
      <t>Đấu giá quyền sử dụng đất</t>
    </r>
    <r>
      <rPr>
        <i/>
        <sz val="10"/>
        <rFont val="Times New Roman"/>
        <family val="1"/>
      </rPr>
      <t xml:space="preserve"> (khu đất Cty Sang Trọng, Cửa khẩu Vạc Sa)</t>
    </r>
  </si>
  <si>
    <t>Trong đó: Đất ch/trồng lúa nước</t>
  </si>
  <si>
    <r>
      <t>Khu sản xuất nông nghiệp</t>
    </r>
    <r>
      <rPr>
        <b/>
        <i/>
        <sz val="10"/>
        <color theme="1"/>
        <rFont val="Times New Roman"/>
        <family val="1"/>
        <charset val="163"/>
      </rPr>
      <t xml:space="preserve"> (khu vực chuyên trồng lúa nước, khu vực chuyên trồng cây công nghiệp lâu năm)</t>
    </r>
  </si>
  <si>
    <r>
      <t xml:space="preserve">Khu lâm nghiệp </t>
    </r>
    <r>
      <rPr>
        <b/>
        <i/>
        <sz val="10"/>
        <color theme="1"/>
        <rFont val="Times New Roman"/>
        <family val="1"/>
        <charset val="163"/>
      </rPr>
      <t>(khu vực rừng phòng hộ, rừng đặc dụng, rừng sản xuất)</t>
    </r>
  </si>
  <si>
    <r>
      <t xml:space="preserve">Khu phát triển công nghiệp </t>
    </r>
    <r>
      <rPr>
        <b/>
        <i/>
        <sz val="10"/>
        <color theme="1"/>
        <rFont val="Times New Roman"/>
        <family val="1"/>
        <charset val="163"/>
      </rPr>
      <t>(khu công nghiệp, cụm công nghiệp)</t>
    </r>
  </si>
  <si>
    <r>
      <t xml:space="preserve">Khu đô thị </t>
    </r>
    <r>
      <rPr>
        <b/>
        <i/>
        <sz val="10"/>
        <color theme="1"/>
        <rFont val="Times New Roman"/>
        <family val="1"/>
        <charset val="163"/>
      </rPr>
      <t>(trong đó có khu đô thị mới)</t>
    </r>
  </si>
  <si>
    <t>Đất có di tích lịch sử - VH</t>
  </si>
  <si>
    <t>Đất XD cơ sở ngoại giao</t>
  </si>
  <si>
    <t xml:space="preserve">Cty Mía đường giao địa phương </t>
  </si>
  <si>
    <t>Chốt dân quân biên giới Cầu Suối Đá và điểm dân cư liền kề</t>
  </si>
  <si>
    <t>Chốt dân quân biên giới Cây Cầy và điểm dân cư liền kề</t>
  </si>
  <si>
    <t>Chốt dân quân biên giới Bàu Sen
 và điểm dân cư liền kề</t>
  </si>
  <si>
    <t>Chốt dân quân biên giới Cầu Sài Gòn 2</t>
  </si>
  <si>
    <t>CV số 2040/BCH-CT ngày 07/6/2021 của BCH Quân sự tỉnh về việc phối hợp điểm dân cư liền kề Chốt dân quân biên giới</t>
  </si>
  <si>
    <r>
      <t xml:space="preserve">Khai thác đất, phún </t>
    </r>
    <r>
      <rPr>
        <i/>
        <sz val="11"/>
        <rFont val="Times New Roman"/>
        <family val="1"/>
        <charset val="163"/>
      </rPr>
      <t>(khu vực 
Bàu Rồm)</t>
    </r>
  </si>
  <si>
    <r>
      <t>Trong đó: đất RSX là rừng tự</t>
    </r>
    <r>
      <rPr>
        <sz val="10"/>
        <rFont val="Times New Roman"/>
        <family val="1"/>
        <charset val="163"/>
      </rPr>
      <t xml:space="preserve"> </t>
    </r>
    <r>
      <rPr>
        <i/>
        <sz val="10"/>
        <rFont val="Times New Roman"/>
        <family val="1"/>
        <charset val="163"/>
      </rPr>
      <t>nhiên</t>
    </r>
  </si>
  <si>
    <r>
      <t>Khu SXNN</t>
    </r>
    <r>
      <rPr>
        <sz val="8"/>
        <rFont val="Times New Roman"/>
        <family val="1"/>
        <charset val="163"/>
      </rPr>
      <t xml:space="preserve"> </t>
    </r>
    <r>
      <rPr>
        <b/>
        <sz val="8"/>
        <rFont val="Times New Roman"/>
        <family val="1"/>
        <charset val="163"/>
      </rPr>
      <t>(khu vực chuyên trồng lúa nước, khu vực chuyên trồng cây công nghiệp lâu năm)</t>
    </r>
  </si>
  <si>
    <t xml:space="preserve">Xây dựng nhà xưởng, kho bãi </t>
  </si>
  <si>
    <t>Xây dựng Kho, xưởng</t>
  </si>
  <si>
    <t xml:space="preserve">Xây dựng nhà kho </t>
  </si>
  <si>
    <r>
      <t xml:space="preserve">Nhà máy chế biến mũ cao su
</t>
    </r>
    <r>
      <rPr>
        <i/>
        <sz val="11"/>
        <rFont val="Times New Roman"/>
        <family val="1"/>
        <charset val="163"/>
      </rPr>
      <t xml:space="preserve"> (Cty Đặng Lâm Gia)</t>
    </r>
  </si>
  <si>
    <t xml:space="preserve">Xây dựng Nhà xưởng </t>
  </si>
  <si>
    <t>Đất XD trụ sở cơ quan</t>
  </si>
  <si>
    <t>Đất bãi thải, XL chất thải</t>
  </si>
  <si>
    <t>Trong đó đất chuyên trồng lúa nước</t>
  </si>
  <si>
    <t>Đất làm ng/trang, nhà tang lễ, nhà hỏa táng</t>
  </si>
  <si>
    <t>Biểu 09/CH</t>
  </si>
  <si>
    <t>KẾ HOẠCH ĐƯA ĐẤT CHƯA SỬ DỤNG VÀO SỬ DỤNG NĂM 2022 HUYỆN TÂN CHÂU, TỈNH TÂY NINH</t>
  </si>
  <si>
    <t>CHU CHUYỂN ĐẤT ĐAI TRONG KẾ HOẠCH SỬ DỤNG ĐẤT NĂM 2022 CỦA HUYỆN TÂN CHÂU, TỈNH TÂY NINH</t>
  </si>
  <si>
    <t>Chu chuyển đất đai trong kế hoạch sử dụng đất năm 2022</t>
  </si>
  <si>
    <r>
      <t xml:space="preserve">Đồn 817/BCH Biên phòng 
</t>
    </r>
    <r>
      <rPr>
        <i/>
        <sz val="11"/>
        <rFont val="Times New Roman"/>
        <family val="1"/>
        <charset val="163"/>
      </rPr>
      <t>(điểm cảnh giới mốc 88)</t>
    </r>
  </si>
  <si>
    <r>
      <t xml:space="preserve">Đồn 819/BCH Biên phòng
</t>
    </r>
    <r>
      <rPr>
        <i/>
        <sz val="11"/>
        <rFont val="Times New Roman"/>
        <family val="1"/>
        <charset val="163"/>
      </rPr>
      <t xml:space="preserve"> (đội KS hành chính)</t>
    </r>
  </si>
  <si>
    <r>
      <t xml:space="preserve">Đồn 821/BCH Biên phòng
</t>
    </r>
    <r>
      <rPr>
        <i/>
        <sz val="11"/>
        <rFont val="Times New Roman"/>
        <family val="1"/>
        <charset val="163"/>
      </rPr>
      <t xml:space="preserve"> (điểm cảnh giới mốc 105)</t>
    </r>
  </si>
  <si>
    <r>
      <t>Nâng cấp, mở rộng Đường ĐT 794</t>
    </r>
    <r>
      <rPr>
        <i/>
        <sz val="11"/>
        <rFont val="Times New Roman"/>
        <family val="1"/>
        <charset val="163"/>
      </rPr>
      <t xml:space="preserve"> (đoạn ngã 3 Ka Tum đến Cầu Sài Gòn 2, giai đoạn 2)</t>
    </r>
  </si>
  <si>
    <r>
      <t>Dự án NMĐMT</t>
    </r>
    <r>
      <rPr>
        <i/>
        <sz val="11"/>
        <rFont val="Times New Roman"/>
        <family val="1"/>
        <charset val="163"/>
      </rPr>
      <t xml:space="preserve"> (của Liên doanh Cty CP đầu tư XNL-XD-TM Hoàng Sơn-Cty CP Hải Đăng)</t>
    </r>
  </si>
  <si>
    <t>Khai thác đất, phún ấp Tân Kiên</t>
  </si>
  <si>
    <t>51;52;45</t>
  </si>
  <si>
    <t>1;2</t>
  </si>
  <si>
    <t>15;16</t>
  </si>
  <si>
    <t>Nhà Văn hóa  ấp Tân Cường</t>
  </si>
  <si>
    <t>Đấu giá cho thuê QSD đất công ích khu vui chơi, giải trí (ấp Tân Kiên)</t>
  </si>
  <si>
    <t>Đấu giá cho thuê QSD đất công ích khu vui chơi, giải trí (ấp Tân Cường)</t>
  </si>
  <si>
    <t>79;182</t>
  </si>
  <si>
    <r>
      <t xml:space="preserve">Cửa hàng kinh doanh xăng dầu
</t>
    </r>
    <r>
      <rPr>
        <i/>
        <sz val="11"/>
        <color rgb="FFFF0000"/>
        <rFont val="Times New Roman"/>
        <family val="1"/>
        <charset val="163"/>
      </rPr>
      <t xml:space="preserve"> (Nguyễn Thanh Cảnh)</t>
    </r>
  </si>
  <si>
    <t>Nhà sinh hoạt VH ấp Tân Đông</t>
  </si>
  <si>
    <t>Nhà sinh hoạt VH ấp Tân Tây</t>
  </si>
  <si>
    <t>Nhà sinh hoạt VH ấp Tân Thạnh</t>
  </si>
  <si>
    <t>Nhà sinh hoạt VH ấp Tân Trung A</t>
  </si>
  <si>
    <t>Nhà sinh hoạt VH ấp Tân Trung B</t>
  </si>
  <si>
    <t>Nhà sinh hoạt VH ấp Tân Lợi</t>
  </si>
  <si>
    <t>ONT/CLN</t>
  </si>
  <si>
    <t>Chốt dân quân biên giới Mít Mọi và điểm dân cư liền kề</t>
  </si>
  <si>
    <t>40;79</t>
  </si>
  <si>
    <t>215;465</t>
  </si>
  <si>
    <r>
      <t>QH Khu SXNN ứng dụng công nghệ cao (</t>
    </r>
    <r>
      <rPr>
        <i/>
        <sz val="11"/>
        <color rgb="FFFF0000"/>
        <rFont val="Times New Roman"/>
        <family val="1"/>
        <charset val="163"/>
      </rPr>
      <t>về phía đông khu 160,0 ha)</t>
    </r>
  </si>
  <si>
    <t>8;9</t>
  </si>
  <si>
    <t>28;357;52;10;11;12;13;14</t>
  </si>
  <si>
    <t>3;4;5;6;7;8;21;
42</t>
  </si>
  <si>
    <t>3;4;5;6;7;8;43</t>
  </si>
  <si>
    <t>có bản đồ 
QH riêng</t>
  </si>
  <si>
    <r>
      <t xml:space="preserve">Dự án phát triển khu dân cư </t>
    </r>
    <r>
      <rPr>
        <i/>
        <sz val="10"/>
        <rFont val="Times New Roman"/>
        <family val="1"/>
        <charset val="163"/>
      </rPr>
      <t>(Công ty TNHH Đầu tư Bất động sản Hưng Vượng)</t>
    </r>
  </si>
  <si>
    <r>
      <t>Đấu giá, giao đất có thu tiền sử dụng đất</t>
    </r>
    <r>
      <rPr>
        <i/>
        <sz val="10"/>
        <rFont val="Times New Roman"/>
        <family val="1"/>
      </rPr>
      <t xml:space="preserve"> (02 lô đất chợ Tân Thành)</t>
    </r>
  </si>
  <si>
    <t>Giao đất ở+ đấu giá QSD đất ở kết hợp TMDV Cụm dân cư số 01, ấp Tân Lâm</t>
  </si>
  <si>
    <t>9:87+88; 11,
2,3,4,5,7,8,9,10,11,13,14,15,16,17,18,19,20</t>
  </si>
  <si>
    <t>9, 11</t>
  </si>
  <si>
    <t>2;3;4</t>
  </si>
  <si>
    <t>72;73;74;75,383,66;542;543;544</t>
  </si>
  <si>
    <t>LN</t>
  </si>
  <si>
    <t xml:space="preserve">Công ty TNHH Xây dựng Thương mại Bảo Phú Qúy </t>
  </si>
  <si>
    <t xml:space="preserve">Công ty TNHH khai thác KS 
Cát Thủy </t>
  </si>
  <si>
    <t>Khai thác KS làm VLXD ấp Đông
 Lợi</t>
  </si>
  <si>
    <t>Khai thác KS làm VLXD ấp  Tân
 Kiên</t>
  </si>
  <si>
    <t>Khai thác KS làm VLXD ấp Tân
 Trung</t>
  </si>
  <si>
    <t>Khai thác KS làm VLXD ấp Hội
 Thành</t>
  </si>
  <si>
    <t>Khai thác KS làm VLXD ấp Hội
 Thạnh</t>
  </si>
  <si>
    <t>Khai thác KS làm VLXD ấp Tân
 Châu</t>
  </si>
  <si>
    <t>Khai thác KS làm VLXD ấp Tân
 Thạnh</t>
  </si>
  <si>
    <t>Khai thác KS làm VLXD ấp Tân
 Trung B</t>
  </si>
  <si>
    <t>Khai thác KS làm VLXD ấp Tân
 Hiệp</t>
  </si>
  <si>
    <t>Khai thác KS làm VLXD ấp Thạnh
 Hưng</t>
  </si>
  <si>
    <t>Khai thác KS làm VLXD ấp Thạnh
 Qưới</t>
  </si>
  <si>
    <t>Khai thác đất, phún (Công ty 
Tài Phát)</t>
  </si>
  <si>
    <t>Khai thác đất, phún (Trần Văn
 Dũng)</t>
  </si>
  <si>
    <t>Khai thác đất, phún (Cty Hảo
 Vạn Phúc)</t>
  </si>
  <si>
    <t>Đất XD cơ sở giáo dục -
 đào tạo</t>
  </si>
  <si>
    <t>Đất XD cơ sở thể dục - 
thể thao</t>
  </si>
  <si>
    <t>Trung tâm VH-TDTT-HT xã
 Suối Dây</t>
  </si>
  <si>
    <t>Trung tâm VH-HT cộng đồng
 Tân Hiệp</t>
  </si>
  <si>
    <t>khu chức năng học tập cộng
 đồng</t>
  </si>
  <si>
    <t>Khu vui chơi giải trí người và và 
trẻ em</t>
  </si>
  <si>
    <t>Nhu cầu chuyển đất NN sang đất ở 
nông thôn</t>
  </si>
  <si>
    <t>Nhu cầu chuyển đất NN sang đất ở
 nông thôn</t>
  </si>
  <si>
    <t>Đất công trình năng 
lượng</t>
  </si>
  <si>
    <r>
      <t xml:space="preserve">Đấu giá cho thuê quyền sử dụng đất </t>
    </r>
    <r>
      <rPr>
        <i/>
        <sz val="11"/>
        <color rgb="FFFF0000"/>
        <rFont val="Times New Roman"/>
        <family val="1"/>
        <charset val="163"/>
      </rPr>
      <t>(Dự án Trang trại nuôi gà Hùng Nhơn)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</si>
</sst>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_);\(0\)"/>
    <numFmt numFmtId="165" formatCode="00"/>
    <numFmt numFmtId="166" formatCode="#,##0.0"/>
    <numFmt numFmtId="167" formatCode="\2.00"/>
    <numFmt numFmtId="168" formatCode="\(0\)"/>
    <numFmt numFmtId="169" formatCode="#,##0.00_);\-#,##0.00"/>
  </numFmts>
  <fonts count="15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  <charset val="163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11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indexed="10"/>
      <name val="Calibri"/>
      <family val="2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  <font>
      <sz val="11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0"/>
      <name val="Calibri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Calibri"/>
      <family val="2"/>
    </font>
    <font>
      <i/>
      <sz val="13"/>
      <color indexed="10"/>
      <name val="Times New Roman"/>
      <family val="1"/>
    </font>
    <font>
      <sz val="11"/>
      <color indexed="12"/>
      <name val="Times New Roman"/>
      <family val="1"/>
    </font>
    <font>
      <sz val="11"/>
      <color indexed="12"/>
      <name val="Calibri"/>
      <family val="2"/>
    </font>
    <font>
      <b/>
      <sz val="9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1"/>
      <color indexed="10"/>
      <name val="Times New Roman"/>
      <family val="1"/>
    </font>
    <font>
      <b/>
      <i/>
      <sz val="8"/>
      <color indexed="8"/>
      <name val="Times New Roman"/>
      <family val="1"/>
    </font>
    <font>
      <b/>
      <sz val="11"/>
      <color indexed="8"/>
      <name val="Calibri"/>
      <family val="2"/>
      <charset val="163"/>
    </font>
    <font>
      <sz val="9"/>
      <color indexed="10"/>
      <name val="Times New Roman"/>
      <family val="1"/>
    </font>
    <font>
      <b/>
      <sz val="11"/>
      <color indexed="10"/>
      <name val="Calibri"/>
      <family val="2"/>
      <charset val="163"/>
    </font>
    <font>
      <sz val="11"/>
      <name val="Calibri"/>
      <family val="2"/>
      <scheme val="minor"/>
    </font>
    <font>
      <sz val="10"/>
      <name val=".VnTime"/>
      <family val="2"/>
    </font>
    <font>
      <i/>
      <sz val="11"/>
      <name val="Times New Roman"/>
      <family val="1"/>
      <charset val="163"/>
    </font>
    <font>
      <b/>
      <sz val="11"/>
      <color indexed="10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i/>
      <sz val="11"/>
      <color indexed="8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  <font>
      <i/>
      <sz val="12"/>
      <color rgb="FFFF000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indexed="8"/>
      <name val="Times New Roman"/>
      <family val="1"/>
      <charset val="163"/>
    </font>
    <font>
      <sz val="9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color theme="5"/>
      <name val="Times New Roman"/>
      <family val="1"/>
    </font>
    <font>
      <sz val="11"/>
      <color theme="5"/>
      <name val="Calibri"/>
      <family val="2"/>
    </font>
    <font>
      <b/>
      <sz val="10"/>
      <color rgb="FFFF0000"/>
      <name val="Times New Roman"/>
      <family val="1"/>
      <charset val="163"/>
    </font>
    <font>
      <b/>
      <sz val="11"/>
      <color rgb="FFFF0000"/>
      <name val="Calibri"/>
      <family val="2"/>
      <charset val="163"/>
      <scheme val="minor"/>
    </font>
    <font>
      <sz val="11"/>
      <name val="Arial"/>
      <family val="2"/>
      <charset val="163"/>
    </font>
    <font>
      <sz val="8"/>
      <name val="Times New Roman"/>
      <family val="1"/>
      <charset val="163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</font>
    <font>
      <sz val="11"/>
      <color rgb="FF0070C0"/>
      <name val="Calibri"/>
      <family val="2"/>
    </font>
    <font>
      <sz val="11"/>
      <color theme="4"/>
      <name val="Times New Roman"/>
      <family val="1"/>
    </font>
    <font>
      <sz val="11"/>
      <color theme="4"/>
      <name val="Calibri"/>
      <family val="2"/>
    </font>
    <font>
      <b/>
      <sz val="10"/>
      <color indexed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name val="Cambria"/>
      <family val="1"/>
      <charset val="163"/>
      <scheme val="major"/>
    </font>
    <font>
      <i/>
      <sz val="10"/>
      <name val="Times New Roman"/>
      <family val="1"/>
      <charset val="163"/>
    </font>
    <font>
      <i/>
      <sz val="10"/>
      <color indexed="8"/>
      <name val="Times New Roman"/>
      <family val="1"/>
      <charset val="163"/>
    </font>
    <font>
      <i/>
      <sz val="10"/>
      <name val="Cambria"/>
      <family val="1"/>
      <charset val="163"/>
      <scheme val="major"/>
    </font>
    <font>
      <b/>
      <i/>
      <sz val="10"/>
      <color rgb="FFFF0000"/>
      <name val="Times New Roman"/>
      <family val="1"/>
      <charset val="163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FF0000"/>
      <name val="Times New Roman"/>
      <family val="1"/>
    </font>
    <font>
      <sz val="10"/>
      <color rgb="FFFF0000"/>
      <name val="Calibri"/>
      <family val="2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color indexed="8"/>
      <name val="Times New Roman"/>
      <family val="1"/>
    </font>
    <font>
      <b/>
      <i/>
      <sz val="8"/>
      <name val="Times New Roman"/>
      <family val="1"/>
    </font>
    <font>
      <i/>
      <sz val="10"/>
      <color indexed="8"/>
      <name val="Calibri"/>
      <family val="2"/>
    </font>
    <font>
      <i/>
      <sz val="9"/>
      <color indexed="8"/>
      <name val="Times New Roman"/>
      <family val="1"/>
      <charset val="163"/>
    </font>
    <font>
      <b/>
      <sz val="10"/>
      <color rgb="FFFF0000"/>
      <name val="Cambria"/>
      <family val="1"/>
      <charset val="163"/>
      <scheme val="major"/>
    </font>
    <font>
      <sz val="10"/>
      <color rgb="FFFF0000"/>
      <name val="Times New Roman"/>
      <family val="1"/>
      <charset val="163"/>
    </font>
    <font>
      <sz val="11"/>
      <color indexed="10"/>
      <name val="Cambria"/>
      <family val="1"/>
      <charset val="163"/>
      <scheme val="major"/>
    </font>
    <font>
      <sz val="11"/>
      <color indexed="8"/>
      <name val="Cambria"/>
      <family val="1"/>
      <charset val="163"/>
      <scheme val="major"/>
    </font>
    <font>
      <sz val="11"/>
      <color rgb="FF0070C0"/>
      <name val="Cambria"/>
      <family val="1"/>
      <charset val="163"/>
      <scheme val="major"/>
    </font>
    <font>
      <sz val="11"/>
      <color theme="4"/>
      <name val="Cambria"/>
      <family val="1"/>
      <charset val="163"/>
      <scheme val="major"/>
    </font>
    <font>
      <sz val="12"/>
      <color rgb="FFFF0000"/>
      <name val="Cambria"/>
      <family val="1"/>
      <charset val="163"/>
      <scheme val="major"/>
    </font>
    <font>
      <sz val="11"/>
      <color indexed="12"/>
      <name val="Cambria"/>
      <family val="1"/>
      <charset val="163"/>
      <scheme val="major"/>
    </font>
    <font>
      <sz val="11"/>
      <color rgb="FFFF0000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sz val="11"/>
      <color theme="5"/>
      <name val="Cambria"/>
      <family val="1"/>
      <charset val="163"/>
      <scheme val="major"/>
    </font>
    <font>
      <i/>
      <sz val="9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theme="1"/>
      <name val="Cambria"/>
      <family val="1"/>
      <charset val="163"/>
      <scheme val="major"/>
    </font>
    <font>
      <b/>
      <i/>
      <sz val="10"/>
      <color theme="1"/>
      <name val="Times New Roman"/>
      <family val="1"/>
      <charset val="163"/>
    </font>
    <font>
      <b/>
      <sz val="9"/>
      <color indexed="8"/>
      <name val="Cambria"/>
      <family val="1"/>
      <charset val="163"/>
      <scheme val="major"/>
    </font>
    <font>
      <i/>
      <sz val="9"/>
      <name val="Times New Roman"/>
      <family val="1"/>
    </font>
    <font>
      <sz val="8"/>
      <color indexed="8"/>
      <name val="Times New Roman"/>
      <family val="1"/>
      <charset val="163"/>
    </font>
    <font>
      <i/>
      <sz val="8"/>
      <color indexed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1"/>
      <color rgb="FFFF0000"/>
      <name val="Cambria"/>
      <family val="1"/>
      <charset val="163"/>
      <scheme val="major"/>
    </font>
    <font>
      <sz val="11"/>
      <color rgb="FFFF0000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theme="1"/>
      <name val="Cambria"/>
      <family val="1"/>
      <charset val="163"/>
      <scheme val="major"/>
    </font>
    <font>
      <b/>
      <i/>
      <sz val="9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  <charset val="163"/>
    </font>
    <font>
      <b/>
      <i/>
      <sz val="1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FF0000"/>
      <name val="Times New Roman"/>
      <family val="1"/>
      <charset val="163"/>
    </font>
    <font>
      <sz val="11"/>
      <color rgb="FFFF0000"/>
      <name val="Arial"/>
      <family val="2"/>
      <charset val="163"/>
    </font>
    <font>
      <sz val="11"/>
      <color theme="1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/>
    <xf numFmtId="0" fontId="62" fillId="0" borderId="0"/>
    <xf numFmtId="0" fontId="16" fillId="0" borderId="0"/>
    <xf numFmtId="0" fontId="16" fillId="0" borderId="0"/>
  </cellStyleXfs>
  <cellXfs count="8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34" fillId="0" borderId="0" xfId="0" applyFont="1" applyBorder="1" applyAlignment="1">
      <alignment horizontal="center"/>
    </xf>
    <xf numFmtId="0" fontId="28" fillId="0" borderId="0" xfId="0" applyFont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right" vertical="center"/>
    </xf>
    <xf numFmtId="4" fontId="20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39" fillId="0" borderId="0" xfId="0" applyFont="1"/>
    <xf numFmtId="0" fontId="22" fillId="0" borderId="3" xfId="0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/>
    </xf>
    <xf numFmtId="0" fontId="40" fillId="0" borderId="0" xfId="0" applyFont="1"/>
    <xf numFmtId="164" fontId="41" fillId="0" borderId="1" xfId="0" applyNumberFormat="1" applyFont="1" applyBorder="1" applyAlignment="1">
      <alignment horizontal="center" vertical="center" wrapText="1"/>
    </xf>
    <xf numFmtId="164" fontId="41" fillId="0" borderId="1" xfId="0" quotePrefix="1" applyNumberFormat="1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4" xfId="0" applyFont="1" applyBorder="1" applyAlignment="1">
      <alignment horizontal="center" vertical="center"/>
    </xf>
    <xf numFmtId="4" fontId="42" fillId="0" borderId="4" xfId="5" applyNumberFormat="1" applyFont="1" applyFill="1" applyBorder="1" applyAlignment="1">
      <alignment horizontal="right" vertical="center" wrapText="1"/>
    </xf>
    <xf numFmtId="4" fontId="42" fillId="0" borderId="4" xfId="0" applyNumberFormat="1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165" fontId="42" fillId="0" borderId="4" xfId="5" applyNumberFormat="1" applyFont="1" applyFill="1" applyBorder="1" applyAlignment="1">
      <alignment horizontal="left" vertical="center" wrapText="1"/>
    </xf>
    <xf numFmtId="165" fontId="42" fillId="0" borderId="4" xfId="5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4" fontId="42" fillId="0" borderId="4" xfId="0" applyNumberFormat="1" applyFont="1" applyBorder="1" applyAlignment="1">
      <alignment vertical="center" wrapText="1"/>
    </xf>
    <xf numFmtId="0" fontId="42" fillId="2" borderId="4" xfId="0" applyFont="1" applyFill="1" applyBorder="1" applyAlignment="1">
      <alignment vertical="center" wrapText="1"/>
    </xf>
    <xf numFmtId="4" fontId="42" fillId="2" borderId="4" xfId="0" applyNumberFormat="1" applyFont="1" applyFill="1" applyBorder="1" applyAlignment="1">
      <alignment vertical="center" wrapText="1"/>
    </xf>
    <xf numFmtId="0" fontId="42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43" fontId="30" fillId="0" borderId="4" xfId="0" applyNumberFormat="1" applyFont="1" applyBorder="1" applyAlignment="1">
      <alignment horizontal="center" vertical="center" wrapText="1"/>
    </xf>
    <xf numFmtId="4" fontId="29" fillId="0" borderId="4" xfId="5" applyNumberFormat="1" applyFont="1" applyFill="1" applyBorder="1" applyAlignment="1">
      <alignment horizontal="right" vertical="center" wrapText="1"/>
    </xf>
    <xf numFmtId="165" fontId="29" fillId="0" borderId="4" xfId="5" applyNumberFormat="1" applyFont="1" applyFill="1" applyBorder="1" applyAlignment="1">
      <alignment horizontal="left" vertical="center" wrapText="1"/>
    </xf>
    <xf numFmtId="0" fontId="44" fillId="0" borderId="0" xfId="0" applyFont="1"/>
    <xf numFmtId="0" fontId="43" fillId="0" borderId="4" xfId="0" applyFont="1" applyFill="1" applyBorder="1" applyAlignment="1">
      <alignment horizontal="left" vertical="center"/>
    </xf>
    <xf numFmtId="43" fontId="20" fillId="0" borderId="4" xfId="0" applyNumberFormat="1" applyFont="1" applyBorder="1" applyAlignment="1">
      <alignment vertical="center"/>
    </xf>
    <xf numFmtId="43" fontId="21" fillId="0" borderId="4" xfId="0" applyNumberFormat="1" applyFont="1" applyBorder="1" applyAlignment="1">
      <alignment vertical="center"/>
    </xf>
    <xf numFmtId="43" fontId="20" fillId="0" borderId="4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1" fillId="0" borderId="0" xfId="0" applyFont="1"/>
    <xf numFmtId="4" fontId="9" fillId="0" borderId="0" xfId="0" applyNumberFormat="1" applyFont="1" applyAlignment="1">
      <alignment horizontal="center"/>
    </xf>
    <xf numFmtId="0" fontId="20" fillId="2" borderId="4" xfId="0" applyFont="1" applyFill="1" applyBorder="1" applyAlignment="1">
      <alignment vertical="center" wrapText="1"/>
    </xf>
    <xf numFmtId="0" fontId="42" fillId="0" borderId="4" xfId="0" applyFont="1" applyBorder="1" applyAlignment="1">
      <alignment horizontal="center" vertical="center" wrapText="1"/>
    </xf>
    <xf numFmtId="43" fontId="42" fillId="0" borderId="4" xfId="0" applyNumberFormat="1" applyFont="1" applyBorder="1" applyAlignment="1">
      <alignment horizontal="center" vertical="center" wrapText="1"/>
    </xf>
    <xf numFmtId="0" fontId="43" fillId="0" borderId="4" xfId="4" applyFont="1" applyBorder="1" applyAlignment="1">
      <alignment horizontal="center" vertical="center" wrapText="1"/>
    </xf>
    <xf numFmtId="4" fontId="1" fillId="0" borderId="0" xfId="0" applyNumberFormat="1" applyFont="1"/>
    <xf numFmtId="4" fontId="29" fillId="0" borderId="0" xfId="0" applyNumberFormat="1" applyFont="1"/>
    <xf numFmtId="43" fontId="28" fillId="0" borderId="0" xfId="0" applyNumberFormat="1" applyFont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13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/>
    <xf numFmtId="43" fontId="26" fillId="0" borderId="4" xfId="0" applyNumberFormat="1" applyFont="1" applyBorder="1" applyAlignment="1">
      <alignment horizontal="center" vertical="center" wrapText="1"/>
    </xf>
    <xf numFmtId="43" fontId="26" fillId="0" borderId="4" xfId="0" applyNumberFormat="1" applyFont="1" applyBorder="1" applyAlignment="1">
      <alignment vertical="center"/>
    </xf>
    <xf numFmtId="43" fontId="21" fillId="0" borderId="4" xfId="0" applyNumberFormat="1" applyFont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20" fillId="0" borderId="4" xfId="5" applyNumberFormat="1" applyFont="1" applyFill="1" applyBorder="1" applyAlignment="1">
      <alignment horizontal="right" vertical="center" wrapText="1"/>
    </xf>
    <xf numFmtId="1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2" fontId="20" fillId="0" borderId="4" xfId="0" applyNumberFormat="1" applyFont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1" fontId="20" fillId="0" borderId="4" xfId="5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5" applyFont="1" applyFill="1" applyBorder="1" applyAlignment="1">
      <alignment horizontal="center" vertical="center" wrapText="1"/>
    </xf>
    <xf numFmtId="4" fontId="47" fillId="0" borderId="4" xfId="5" applyNumberFormat="1" applyFont="1" applyFill="1" applyBorder="1" applyAlignment="1">
      <alignment horizontal="center" vertical="center" wrapText="1"/>
    </xf>
    <xf numFmtId="3" fontId="47" fillId="0" borderId="4" xfId="5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/>
    </xf>
    <xf numFmtId="2" fontId="42" fillId="0" borderId="4" xfId="0" applyNumberFormat="1" applyFont="1" applyFill="1" applyBorder="1" applyAlignment="1">
      <alignment horizontal="left" vertical="center"/>
    </xf>
    <xf numFmtId="0" fontId="42" fillId="0" borderId="4" xfId="0" applyFont="1" applyFill="1" applyBorder="1" applyAlignment="1">
      <alignment horizontal="left" vertical="center" readingOrder="1"/>
    </xf>
    <xf numFmtId="4" fontId="42" fillId="0" borderId="7" xfId="5" applyNumberFormat="1" applyFont="1" applyFill="1" applyBorder="1" applyAlignment="1">
      <alignment horizontal="right" vertical="center" wrapText="1"/>
    </xf>
    <xf numFmtId="4" fontId="42" fillId="0" borderId="4" xfId="0" applyNumberFormat="1" applyFont="1" applyFill="1" applyBorder="1" applyAlignment="1">
      <alignment horizontal="right" vertical="center"/>
    </xf>
    <xf numFmtId="4" fontId="42" fillId="0" borderId="4" xfId="0" applyNumberFormat="1" applyFont="1" applyBorder="1"/>
    <xf numFmtId="165" fontId="42" fillId="0" borderId="4" xfId="0" applyNumberFormat="1" applyFont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/>
    </xf>
    <xf numFmtId="0" fontId="29" fillId="0" borderId="1" xfId="0" applyFont="1" applyBorder="1"/>
    <xf numFmtId="4" fontId="29" fillId="0" borderId="1" xfId="0" applyNumberFormat="1" applyFont="1" applyBorder="1"/>
    <xf numFmtId="0" fontId="33" fillId="0" borderId="0" xfId="0" applyFont="1"/>
    <xf numFmtId="0" fontId="30" fillId="0" borderId="1" xfId="0" applyFont="1" applyBorder="1"/>
    <xf numFmtId="0" fontId="42" fillId="0" borderId="4" xfId="0" applyFont="1" applyBorder="1" applyAlignment="1">
      <alignment vertical="center" wrapText="1"/>
    </xf>
    <xf numFmtId="4" fontId="42" fillId="0" borderId="4" xfId="0" applyNumberFormat="1" applyFont="1" applyBorder="1" applyAlignment="1">
      <alignment horizontal="right" vertical="center" wrapText="1"/>
    </xf>
    <xf numFmtId="4" fontId="42" fillId="0" borderId="4" xfId="0" applyNumberFormat="1" applyFont="1" applyBorder="1" applyAlignment="1">
      <alignment vertical="center"/>
    </xf>
    <xf numFmtId="0" fontId="43" fillId="0" borderId="4" xfId="0" applyFont="1" applyBorder="1" applyAlignment="1">
      <alignment vertical="center" wrapText="1"/>
    </xf>
    <xf numFmtId="4" fontId="43" fillId="0" borderId="4" xfId="0" applyNumberFormat="1" applyFont="1" applyBorder="1" applyAlignment="1">
      <alignment vertical="center"/>
    </xf>
    <xf numFmtId="0" fontId="30" fillId="0" borderId="0" xfId="0" applyFont="1"/>
    <xf numFmtId="0" fontId="27" fillId="0" borderId="0" xfId="0" applyFont="1"/>
    <xf numFmtId="0" fontId="50" fillId="0" borderId="0" xfId="0" applyFont="1"/>
    <xf numFmtId="0" fontId="56" fillId="0" borderId="0" xfId="0" applyFont="1"/>
    <xf numFmtId="0" fontId="42" fillId="0" borderId="0" xfId="0" applyFont="1"/>
    <xf numFmtId="0" fontId="58" fillId="0" borderId="0" xfId="0" applyFont="1"/>
    <xf numFmtId="43" fontId="59" fillId="0" borderId="4" xfId="0" applyNumberFormat="1" applyFont="1" applyBorder="1" applyAlignment="1">
      <alignment vertical="center"/>
    </xf>
    <xf numFmtId="4" fontId="58" fillId="0" borderId="0" xfId="0" applyNumberFormat="1" applyFont="1"/>
    <xf numFmtId="0" fontId="60" fillId="0" borderId="0" xfId="0" applyFont="1"/>
    <xf numFmtId="43" fontId="59" fillId="0" borderId="4" xfId="0" applyNumberFormat="1" applyFont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42" fillId="0" borderId="4" xfId="5" applyNumberFormat="1" applyFont="1" applyFill="1" applyBorder="1" applyAlignment="1">
      <alignment horizontal="center" vertical="center" wrapText="1"/>
    </xf>
    <xf numFmtId="3" fontId="42" fillId="0" borderId="4" xfId="5" applyNumberFormat="1" applyFont="1" applyFill="1" applyBorder="1" applyAlignment="1">
      <alignment horizontal="center" vertical="center" wrapText="1"/>
    </xf>
    <xf numFmtId="4" fontId="42" fillId="0" borderId="4" xfId="5" applyNumberFormat="1" applyFont="1" applyFill="1" applyBorder="1" applyAlignment="1">
      <alignment horizontal="left" vertical="center" wrapText="1"/>
    </xf>
    <xf numFmtId="0" fontId="61" fillId="0" borderId="0" xfId="0" applyFont="1"/>
    <xf numFmtId="0" fontId="63" fillId="0" borderId="4" xfId="6" applyFont="1" applyFill="1" applyBorder="1" applyAlignment="1">
      <alignment horizontal="left" vertical="center"/>
    </xf>
    <xf numFmtId="0" fontId="63" fillId="0" borderId="4" xfId="6" applyFont="1" applyFill="1" applyBorder="1" applyAlignment="1">
      <alignment horizontal="center" vertical="center"/>
    </xf>
    <xf numFmtId="0" fontId="63" fillId="0" borderId="4" xfId="0" quotePrefix="1" applyFont="1" applyBorder="1" applyAlignment="1">
      <alignment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4" xfId="0" applyFont="1" applyBorder="1" applyAlignment="1">
      <alignment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4" xfId="0" applyFont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43" fontId="26" fillId="0" borderId="4" xfId="0" applyNumberFormat="1" applyFont="1" applyBorder="1" applyAlignment="1">
      <alignment vertical="center" wrapText="1"/>
    </xf>
    <xf numFmtId="4" fontId="43" fillId="0" borderId="4" xfId="0" applyNumberFormat="1" applyFont="1" applyBorder="1" applyAlignment="1">
      <alignment horizontal="right" vertical="center" wrapText="1"/>
    </xf>
    <xf numFmtId="4" fontId="43" fillId="0" borderId="4" xfId="0" applyNumberFormat="1" applyFont="1" applyBorder="1" applyAlignment="1">
      <alignment vertical="center" wrapText="1"/>
    </xf>
    <xf numFmtId="43" fontId="43" fillId="0" borderId="4" xfId="0" applyNumberFormat="1" applyFont="1" applyBorder="1" applyAlignment="1">
      <alignment horizontal="center" vertical="center" wrapText="1"/>
    </xf>
    <xf numFmtId="167" fontId="42" fillId="0" borderId="4" xfId="0" applyNumberFormat="1" applyFont="1" applyBorder="1" applyAlignment="1">
      <alignment horizontal="center" vertical="center" wrapText="1"/>
    </xf>
    <xf numFmtId="168" fontId="37" fillId="0" borderId="1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70" fillId="0" borderId="0" xfId="0" applyFont="1"/>
    <xf numFmtId="43" fontId="35" fillId="0" borderId="4" xfId="0" applyNumberFormat="1" applyFont="1" applyBorder="1" applyAlignment="1">
      <alignment horizontal="center" vertical="center" wrapText="1"/>
    </xf>
    <xf numFmtId="43" fontId="35" fillId="0" borderId="4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43" fontId="74" fillId="0" borderId="4" xfId="0" applyNumberFormat="1" applyFont="1" applyBorder="1" applyAlignment="1">
      <alignment horizontal="center" vertical="center" wrapText="1"/>
    </xf>
    <xf numFmtId="43" fontId="74" fillId="0" borderId="4" xfId="0" applyNumberFormat="1" applyFont="1" applyBorder="1" applyAlignment="1">
      <alignment vertical="center"/>
    </xf>
    <xf numFmtId="43" fontId="73" fillId="0" borderId="4" xfId="0" applyNumberFormat="1" applyFont="1" applyBorder="1" applyAlignment="1">
      <alignment vertical="center"/>
    </xf>
    <xf numFmtId="164" fontId="41" fillId="0" borderId="3" xfId="0" applyNumberFormat="1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66" fillId="0" borderId="4" xfId="7" applyNumberFormat="1" applyFont="1" applyFill="1" applyBorder="1" applyAlignment="1">
      <alignment horizontal="right" vertical="center" wrapText="1"/>
    </xf>
    <xf numFmtId="4" fontId="66" fillId="0" borderId="4" xfId="7" applyNumberFormat="1" applyFont="1" applyFill="1" applyBorder="1" applyAlignment="1">
      <alignment horizontal="center" vertical="center" wrapText="1"/>
    </xf>
    <xf numFmtId="165" fontId="42" fillId="0" borderId="4" xfId="7" applyNumberFormat="1" applyFont="1" applyFill="1" applyBorder="1" applyAlignment="1">
      <alignment horizontal="left" vertical="center" wrapText="1"/>
    </xf>
    <xf numFmtId="4" fontId="42" fillId="0" borderId="4" xfId="7" applyNumberFormat="1" applyFont="1" applyFill="1" applyBorder="1" applyAlignment="1">
      <alignment horizontal="right" vertical="center" wrapText="1"/>
    </xf>
    <xf numFmtId="4" fontId="42" fillId="0" borderId="4" xfId="7" applyNumberFormat="1" applyFont="1" applyFill="1" applyBorder="1" applyAlignment="1">
      <alignment horizontal="right" vertical="center"/>
    </xf>
    <xf numFmtId="4" fontId="42" fillId="0" borderId="4" xfId="7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vertical="center" wrapText="1"/>
    </xf>
    <xf numFmtId="4" fontId="66" fillId="0" borderId="4" xfId="0" applyNumberFormat="1" applyFont="1" applyFill="1" applyBorder="1" applyAlignment="1">
      <alignment vertical="center"/>
    </xf>
    <xf numFmtId="0" fontId="66" fillId="0" borderId="4" xfId="0" applyFont="1" applyFill="1" applyBorder="1" applyAlignment="1">
      <alignment horizontal="center" vertical="center"/>
    </xf>
    <xf numFmtId="1" fontId="66" fillId="0" borderId="4" xfId="0" applyNumberFormat="1" applyFont="1" applyFill="1" applyBorder="1" applyAlignment="1">
      <alignment horizontal="center" vertical="center"/>
    </xf>
    <xf numFmtId="1" fontId="66" fillId="0" borderId="4" xfId="0" quotePrefix="1" applyNumberFormat="1" applyFont="1" applyFill="1" applyBorder="1" applyAlignment="1">
      <alignment horizontal="center" vertical="center"/>
    </xf>
    <xf numFmtId="4" fontId="66" fillId="0" borderId="4" xfId="0" applyNumberFormat="1" applyFont="1" applyBorder="1" applyAlignment="1">
      <alignment vertical="center"/>
    </xf>
    <xf numFmtId="1" fontId="74" fillId="0" borderId="4" xfId="0" applyNumberFormat="1" applyFont="1" applyFill="1" applyBorder="1" applyAlignment="1">
      <alignment horizontal="center" vertical="center" wrapText="1"/>
    </xf>
    <xf numFmtId="1" fontId="74" fillId="0" borderId="4" xfId="0" quotePrefix="1" applyNumberFormat="1" applyFont="1" applyFill="1" applyBorder="1" applyAlignment="1">
      <alignment horizontal="center" vertical="center"/>
    </xf>
    <xf numFmtId="1" fontId="66" fillId="0" borderId="4" xfId="0" applyNumberFormat="1" applyFont="1" applyFill="1" applyBorder="1" applyAlignment="1">
      <alignment horizontal="center" vertical="center" wrapText="1"/>
    </xf>
    <xf numFmtId="1" fontId="66" fillId="0" borderId="4" xfId="0" quotePrefix="1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center" vertical="center" wrapText="1"/>
    </xf>
    <xf numFmtId="165" fontId="66" fillId="0" borderId="6" xfId="0" applyNumberFormat="1" applyFont="1" applyBorder="1" applyAlignment="1">
      <alignment horizontal="center" vertical="center" wrapText="1"/>
    </xf>
    <xf numFmtId="165" fontId="66" fillId="0" borderId="6" xfId="7" applyNumberFormat="1" applyFont="1" applyFill="1" applyBorder="1" applyAlignment="1">
      <alignment horizontal="left" vertical="center" wrapText="1"/>
    </xf>
    <xf numFmtId="4" fontId="66" fillId="0" borderId="6" xfId="7" applyNumberFormat="1" applyFont="1" applyFill="1" applyBorder="1" applyAlignment="1">
      <alignment horizontal="right" vertical="center" wrapText="1"/>
    </xf>
    <xf numFmtId="4" fontId="66" fillId="0" borderId="6" xfId="7" applyNumberFormat="1" applyFont="1" applyFill="1" applyBorder="1" applyAlignment="1">
      <alignment horizontal="right" vertical="center"/>
    </xf>
    <xf numFmtId="4" fontId="66" fillId="0" borderId="6" xfId="7" applyNumberFormat="1" applyFont="1" applyFill="1" applyBorder="1" applyAlignment="1">
      <alignment horizontal="center" vertical="center" wrapText="1"/>
    </xf>
    <xf numFmtId="3" fontId="66" fillId="0" borderId="6" xfId="7" applyNumberFormat="1" applyFont="1" applyFill="1" applyBorder="1" applyAlignment="1">
      <alignment horizontal="center" vertical="center" wrapText="1"/>
    </xf>
    <xf numFmtId="3" fontId="74" fillId="0" borderId="6" xfId="7" applyNumberFormat="1" applyFont="1" applyFill="1" applyBorder="1" applyAlignment="1">
      <alignment horizontal="center" vertical="center" wrapText="1"/>
    </xf>
    <xf numFmtId="4" fontId="42" fillId="0" borderId="11" xfId="5" applyNumberFormat="1" applyFont="1" applyFill="1" applyBorder="1" applyAlignment="1">
      <alignment horizontal="left" vertical="center" wrapText="1"/>
    </xf>
    <xf numFmtId="4" fontId="42" fillId="0" borderId="11" xfId="5" applyNumberFormat="1" applyFont="1" applyFill="1" applyBorder="1" applyAlignment="1">
      <alignment horizontal="right" vertical="center" wrapText="1"/>
    </xf>
    <xf numFmtId="4" fontId="42" fillId="0" borderId="11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67" fillId="0" borderId="3" xfId="0" applyFont="1" applyFill="1" applyBorder="1" applyAlignment="1">
      <alignment horizontal="center" vertical="center" wrapText="1"/>
    </xf>
    <xf numFmtId="164" fontId="69" fillId="0" borderId="1" xfId="0" applyNumberFormat="1" applyFont="1" applyBorder="1" applyAlignment="1">
      <alignment horizontal="center" vertical="center" wrapText="1"/>
    </xf>
    <xf numFmtId="164" fontId="76" fillId="0" borderId="1" xfId="0" applyNumberFormat="1" applyFont="1" applyBorder="1" applyAlignment="1">
      <alignment horizontal="center" vertical="center" wrapText="1"/>
    </xf>
    <xf numFmtId="3" fontId="66" fillId="0" borderId="4" xfId="7" applyNumberFormat="1" applyFont="1" applyFill="1" applyBorder="1" applyAlignment="1">
      <alignment horizontal="center" vertical="center" wrapText="1"/>
    </xf>
    <xf numFmtId="4" fontId="66" fillId="0" borderId="4" xfId="5" applyNumberFormat="1" applyFont="1" applyFill="1" applyBorder="1" applyAlignment="1">
      <alignment horizontal="center" vertical="center" wrapText="1"/>
    </xf>
    <xf numFmtId="3" fontId="66" fillId="0" borderId="4" xfId="5" applyNumberFormat="1" applyFont="1" applyFill="1" applyBorder="1" applyAlignment="1">
      <alignment horizontal="center" vertical="center" wrapText="1"/>
    </xf>
    <xf numFmtId="0" fontId="66" fillId="0" borderId="0" xfId="0" applyFont="1"/>
    <xf numFmtId="3" fontId="74" fillId="0" borderId="4" xfId="5" applyNumberFormat="1" applyFont="1" applyFill="1" applyBorder="1" applyAlignment="1">
      <alignment horizontal="center" vertical="center" wrapText="1"/>
    </xf>
    <xf numFmtId="3" fontId="77" fillId="0" borderId="4" xfId="5" applyNumberFormat="1" applyFont="1" applyFill="1" applyBorder="1" applyAlignment="1">
      <alignment horizontal="center" vertical="center" wrapText="1"/>
    </xf>
    <xf numFmtId="4" fontId="66" fillId="0" borderId="11" xfId="5" applyNumberFormat="1" applyFont="1" applyFill="1" applyBorder="1" applyAlignment="1">
      <alignment horizontal="center" vertical="center" wrapText="1"/>
    </xf>
    <xf numFmtId="3" fontId="66" fillId="0" borderId="11" xfId="5" applyNumberFormat="1" applyFont="1" applyFill="1" applyBorder="1" applyAlignment="1">
      <alignment horizontal="center" vertical="center" wrapText="1"/>
    </xf>
    <xf numFmtId="0" fontId="64" fillId="0" borderId="1" xfId="0" applyFont="1" applyBorder="1"/>
    <xf numFmtId="0" fontId="64" fillId="0" borderId="0" xfId="0" applyFont="1"/>
    <xf numFmtId="4" fontId="65" fillId="0" borderId="0" xfId="0" applyNumberFormat="1" applyFont="1"/>
    <xf numFmtId="0" fontId="65" fillId="0" borderId="0" xfId="0" applyFont="1"/>
    <xf numFmtId="4" fontId="65" fillId="0" borderId="0" xfId="0" applyNumberFormat="1" applyFont="1" applyAlignment="1">
      <alignment vertical="center"/>
    </xf>
    <xf numFmtId="1" fontId="29" fillId="0" borderId="4" xfId="5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wrapText="1"/>
    </xf>
    <xf numFmtId="1" fontId="78" fillId="0" borderId="4" xfId="5" applyNumberFormat="1" applyFont="1" applyFill="1" applyBorder="1" applyAlignment="1">
      <alignment horizontal="center" vertical="center"/>
    </xf>
    <xf numFmtId="0" fontId="78" fillId="0" borderId="4" xfId="0" applyFont="1" applyBorder="1" applyAlignment="1">
      <alignment wrapText="1"/>
    </xf>
    <xf numFmtId="43" fontId="43" fillId="0" borderId="4" xfId="0" applyNumberFormat="1" applyFont="1" applyBorder="1" applyAlignment="1">
      <alignment vertical="center" wrapText="1"/>
    </xf>
    <xf numFmtId="43" fontId="42" fillId="0" borderId="4" xfId="0" applyNumberFormat="1" applyFont="1" applyBorder="1" applyAlignment="1">
      <alignment vertical="center" wrapText="1"/>
    </xf>
    <xf numFmtId="2" fontId="42" fillId="0" borderId="4" xfId="0" applyNumberFormat="1" applyFont="1" applyBorder="1" applyAlignment="1">
      <alignment vertical="center"/>
    </xf>
    <xf numFmtId="4" fontId="22" fillId="0" borderId="4" xfId="5" applyNumberFormat="1" applyFont="1" applyFill="1" applyBorder="1" applyAlignment="1">
      <alignment horizontal="right" vertical="center" wrapText="1"/>
    </xf>
    <xf numFmtId="1" fontId="42" fillId="0" borderId="4" xfId="0" applyNumberFormat="1" applyFont="1" applyFill="1" applyBorder="1" applyAlignment="1">
      <alignment horizontal="center" vertical="center"/>
    </xf>
    <xf numFmtId="165" fontId="42" fillId="0" borderId="16" xfId="5" applyNumberFormat="1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center" vertical="center"/>
    </xf>
    <xf numFmtId="4" fontId="42" fillId="0" borderId="15" xfId="5" applyNumberFormat="1" applyFont="1" applyFill="1" applyBorder="1" applyAlignment="1">
      <alignment horizontal="left" vertical="center" wrapText="1"/>
    </xf>
    <xf numFmtId="4" fontId="42" fillId="0" borderId="15" xfId="5" applyNumberFormat="1" applyFont="1" applyFill="1" applyBorder="1" applyAlignment="1">
      <alignment horizontal="right" vertical="center" wrapText="1"/>
    </xf>
    <xf numFmtId="4" fontId="42" fillId="0" borderId="15" xfId="5" applyNumberFormat="1" applyFont="1" applyFill="1" applyBorder="1" applyAlignment="1">
      <alignment horizontal="center" vertical="center" wrapText="1"/>
    </xf>
    <xf numFmtId="3" fontId="42" fillId="0" borderId="15" xfId="5" applyNumberFormat="1" applyFont="1" applyFill="1" applyBorder="1" applyAlignment="1">
      <alignment horizontal="center" vertical="center" wrapText="1"/>
    </xf>
    <xf numFmtId="4" fontId="42" fillId="0" borderId="20" xfId="5" applyNumberFormat="1" applyFont="1" applyFill="1" applyBorder="1" applyAlignment="1">
      <alignment horizontal="left" vertical="center" wrapText="1"/>
    </xf>
    <xf numFmtId="4" fontId="42" fillId="0" borderId="7" xfId="5" applyNumberFormat="1" applyFont="1" applyFill="1" applyBorder="1" applyAlignment="1">
      <alignment horizontal="center" vertical="center" wrapText="1"/>
    </xf>
    <xf numFmtId="3" fontId="42" fillId="0" borderId="7" xfId="5" applyNumberFormat="1" applyFont="1" applyFill="1" applyBorder="1" applyAlignment="1">
      <alignment horizontal="center" vertical="center" wrapText="1"/>
    </xf>
    <xf numFmtId="4" fontId="42" fillId="0" borderId="9" xfId="5" applyNumberFormat="1" applyFont="1" applyFill="1" applyBorder="1" applyAlignment="1">
      <alignment horizontal="left" vertical="center" wrapText="1"/>
    </xf>
    <xf numFmtId="4" fontId="42" fillId="0" borderId="9" xfId="5" applyNumberFormat="1" applyFont="1" applyFill="1" applyBorder="1" applyAlignment="1">
      <alignment horizontal="right" vertical="center" wrapText="1"/>
    </xf>
    <xf numFmtId="4" fontId="42" fillId="0" borderId="9" xfId="5" applyNumberFormat="1" applyFont="1" applyFill="1" applyBorder="1" applyAlignment="1">
      <alignment horizontal="center" vertical="center" wrapText="1"/>
    </xf>
    <xf numFmtId="3" fontId="42" fillId="0" borderId="9" xfId="5" applyNumberFormat="1" applyFont="1" applyFill="1" applyBorder="1" applyAlignment="1">
      <alignment horizontal="center" vertical="center" wrapText="1"/>
    </xf>
    <xf numFmtId="4" fontId="42" fillId="0" borderId="12" xfId="5" applyNumberFormat="1" applyFont="1" applyFill="1" applyBorder="1" applyAlignment="1">
      <alignment horizontal="right" vertical="center" wrapText="1"/>
    </xf>
    <xf numFmtId="4" fontId="42" fillId="0" borderId="16" xfId="5" applyNumberFormat="1" applyFont="1" applyFill="1" applyBorder="1" applyAlignment="1">
      <alignment horizontal="right" vertical="center" wrapText="1"/>
    </xf>
    <xf numFmtId="4" fontId="42" fillId="0" borderId="12" xfId="5" applyNumberFormat="1" applyFont="1" applyFill="1" applyBorder="1" applyAlignment="1">
      <alignment horizontal="center" vertical="center" wrapText="1"/>
    </xf>
    <xf numFmtId="3" fontId="42" fillId="0" borderId="12" xfId="5" applyNumberFormat="1" applyFont="1" applyFill="1" applyBorder="1" applyAlignment="1">
      <alignment horizontal="center" vertical="center" wrapText="1"/>
    </xf>
    <xf numFmtId="4" fontId="42" fillId="0" borderId="12" xfId="5" applyNumberFormat="1" applyFont="1" applyFill="1" applyBorder="1" applyAlignment="1">
      <alignment horizontal="left" vertical="center" wrapText="1"/>
    </xf>
    <xf numFmtId="4" fontId="42" fillId="0" borderId="7" xfId="5" applyNumberFormat="1" applyFont="1" applyFill="1" applyBorder="1" applyAlignment="1">
      <alignment horizontal="left" vertical="center" wrapText="1"/>
    </xf>
    <xf numFmtId="3" fontId="42" fillId="0" borderId="16" xfId="5" applyNumberFormat="1" applyFont="1" applyFill="1" applyBorder="1" applyAlignment="1">
      <alignment horizontal="center" vertical="center" wrapText="1"/>
    </xf>
    <xf numFmtId="0" fontId="42" fillId="0" borderId="4" xfId="5" applyFont="1" applyFill="1" applyBorder="1" applyAlignment="1">
      <alignment horizontal="center" vertical="center" wrapText="1"/>
    </xf>
    <xf numFmtId="2" fontId="42" fillId="0" borderId="4" xfId="0" applyNumberFormat="1" applyFont="1" applyBorder="1" applyAlignment="1">
      <alignment horizontal="right" vertical="center"/>
    </xf>
    <xf numFmtId="0" fontId="79" fillId="0" borderId="0" xfId="0" applyFont="1"/>
    <xf numFmtId="0" fontId="80" fillId="0" borderId="0" xfId="0" applyFont="1"/>
    <xf numFmtId="4" fontId="65" fillId="0" borderId="4" xfId="5" applyNumberFormat="1" applyFont="1" applyFill="1" applyBorder="1" applyAlignment="1">
      <alignment vertical="center" wrapText="1"/>
    </xf>
    <xf numFmtId="0" fontId="42" fillId="0" borderId="21" xfId="0" applyFont="1" applyFill="1" applyBorder="1" applyAlignment="1">
      <alignment horizontal="center" vertical="center"/>
    </xf>
    <xf numFmtId="0" fontId="42" fillId="0" borderId="20" xfId="5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vertical="center" wrapText="1"/>
    </xf>
    <xf numFmtId="4" fontId="66" fillId="2" borderId="4" xfId="0" applyNumberFormat="1" applyFont="1" applyFill="1" applyBorder="1" applyAlignment="1">
      <alignment vertical="center" wrapText="1"/>
    </xf>
    <xf numFmtId="1" fontId="77" fillId="0" borderId="4" xfId="0" applyNumberFormat="1" applyFont="1" applyFill="1" applyBorder="1" applyAlignment="1">
      <alignment horizontal="center" vertical="center" wrapText="1"/>
    </xf>
    <xf numFmtId="4" fontId="82" fillId="0" borderId="0" xfId="0" applyNumberFormat="1" applyFont="1"/>
    <xf numFmtId="166" fontId="42" fillId="0" borderId="4" xfId="0" applyNumberFormat="1" applyFont="1" applyFill="1" applyBorder="1" applyAlignment="1">
      <alignment vertical="center"/>
    </xf>
    <xf numFmtId="4" fontId="42" fillId="0" borderId="4" xfId="5" applyNumberFormat="1" applyFont="1" applyFill="1" applyBorder="1" applyAlignment="1">
      <alignment horizontal="right" vertical="center"/>
    </xf>
    <xf numFmtId="4" fontId="66" fillId="0" borderId="4" xfId="5" applyNumberFormat="1" applyFont="1" applyFill="1" applyBorder="1" applyAlignment="1">
      <alignment horizontal="right" vertical="center"/>
    </xf>
    <xf numFmtId="165" fontId="66" fillId="0" borderId="4" xfId="5" applyNumberFormat="1" applyFont="1" applyFill="1" applyBorder="1" applyAlignment="1">
      <alignment horizontal="center" vertical="center" wrapText="1"/>
    </xf>
    <xf numFmtId="0" fontId="66" fillId="0" borderId="4" xfId="5" applyFont="1" applyFill="1" applyBorder="1" applyAlignment="1">
      <alignment horizontal="center" vertical="center" wrapText="1"/>
    </xf>
    <xf numFmtId="4" fontId="66" fillId="2" borderId="4" xfId="0" applyNumberFormat="1" applyFont="1" applyFill="1" applyBorder="1" applyAlignment="1">
      <alignment vertical="center"/>
    </xf>
    <xf numFmtId="4" fontId="42" fillId="2" borderId="4" xfId="0" applyNumberFormat="1" applyFont="1" applyFill="1" applyBorder="1" applyAlignment="1">
      <alignment vertical="center"/>
    </xf>
    <xf numFmtId="1" fontId="42" fillId="0" borderId="4" xfId="0" applyNumberFormat="1" applyFont="1" applyFill="1" applyBorder="1" applyAlignment="1">
      <alignment horizontal="center" vertical="center" wrapText="1"/>
    </xf>
    <xf numFmtId="4" fontId="66" fillId="0" borderId="4" xfId="5" applyNumberFormat="1" applyFont="1" applyFill="1" applyBorder="1" applyAlignment="1">
      <alignment horizontal="right" vertical="center" wrapText="1"/>
    </xf>
    <xf numFmtId="0" fontId="81" fillId="0" borderId="4" xfId="0" applyFont="1" applyBorder="1" applyAlignment="1">
      <alignment vertical="center" wrapText="1"/>
    </xf>
    <xf numFmtId="4" fontId="37" fillId="0" borderId="4" xfId="0" applyNumberFormat="1" applyFont="1" applyBorder="1" applyAlignment="1">
      <alignment vertical="center" wrapText="1"/>
    </xf>
    <xf numFmtId="165" fontId="26" fillId="0" borderId="4" xfId="0" applyNumberFormat="1" applyFont="1" applyBorder="1" applyAlignment="1">
      <alignment horizontal="center" vertical="center" wrapText="1"/>
    </xf>
    <xf numFmtId="0" fontId="42" fillId="0" borderId="4" xfId="7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2" fontId="66" fillId="0" borderId="4" xfId="0" applyNumberFormat="1" applyFont="1" applyBorder="1" applyAlignment="1">
      <alignment vertical="center"/>
    </xf>
    <xf numFmtId="1" fontId="66" fillId="0" borderId="4" xfId="7" applyNumberFormat="1" applyFont="1" applyFill="1" applyBorder="1" applyAlignment="1">
      <alignment horizontal="center" vertical="center" wrapText="1"/>
    </xf>
    <xf numFmtId="0" fontId="66" fillId="2" borderId="4" xfId="0" applyFont="1" applyFill="1" applyBorder="1" applyAlignment="1">
      <alignment horizontal="center" vertical="center" wrapText="1"/>
    </xf>
    <xf numFmtId="1" fontId="66" fillId="0" borderId="4" xfId="5" applyNumberFormat="1" applyFont="1" applyFill="1" applyBorder="1" applyAlignment="1">
      <alignment horizontal="center" vertical="center" wrapText="1"/>
    </xf>
    <xf numFmtId="0" fontId="42" fillId="0" borderId="4" xfId="8" applyFont="1" applyBorder="1" applyAlignment="1">
      <alignment horizontal="left" vertical="center" wrapText="1"/>
    </xf>
    <xf numFmtId="4" fontId="42" fillId="0" borderId="4" xfId="8" applyNumberFormat="1" applyFont="1" applyBorder="1" applyAlignment="1">
      <alignment vertical="center" wrapText="1"/>
    </xf>
    <xf numFmtId="4" fontId="42" fillId="0" borderId="4" xfId="8" applyNumberFormat="1" applyFont="1" applyBorder="1" applyAlignment="1">
      <alignment vertical="center"/>
    </xf>
    <xf numFmtId="1" fontId="42" fillId="0" borderId="4" xfId="7" applyNumberFormat="1" applyFont="1" applyFill="1" applyBorder="1" applyAlignment="1">
      <alignment horizontal="center" vertical="center" wrapText="1"/>
    </xf>
    <xf numFmtId="0" fontId="42" fillId="0" borderId="4" xfId="8" applyFont="1" applyFill="1" applyBorder="1" applyAlignment="1">
      <alignment horizontal="center" vertical="center" wrapText="1"/>
    </xf>
    <xf numFmtId="4" fontId="22" fillId="0" borderId="4" xfId="7" applyNumberFormat="1" applyFont="1" applyFill="1" applyBorder="1" applyAlignment="1">
      <alignment horizontal="right" vertical="center" wrapText="1"/>
    </xf>
    <xf numFmtId="4" fontId="37" fillId="0" borderId="4" xfId="5" applyNumberFormat="1" applyFont="1" applyFill="1" applyBorder="1" applyAlignment="1">
      <alignment horizontal="right" vertical="center" wrapText="1"/>
    </xf>
    <xf numFmtId="0" fontId="66" fillId="0" borderId="4" xfId="7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/>
    </xf>
    <xf numFmtId="0" fontId="83" fillId="0" borderId="4" xfId="0" applyFont="1" applyBorder="1"/>
    <xf numFmtId="4" fontId="66" fillId="0" borderId="4" xfId="0" applyNumberFormat="1" applyFont="1" applyBorder="1" applyAlignment="1"/>
    <xf numFmtId="2" fontId="66" fillId="0" borderId="4" xfId="0" applyNumberFormat="1" applyFont="1" applyFill="1" applyBorder="1" applyAlignment="1">
      <alignment horizontal="left" vertical="center"/>
    </xf>
    <xf numFmtId="4" fontId="66" fillId="0" borderId="4" xfId="0" applyNumberFormat="1" applyFont="1" applyBorder="1" applyAlignment="1">
      <alignment vertical="center" wrapText="1"/>
    </xf>
    <xf numFmtId="165" fontId="42" fillId="0" borderId="4" xfId="0" applyNumberFormat="1" applyFont="1" applyBorder="1" applyAlignment="1">
      <alignment horizontal="center" vertical="center"/>
    </xf>
    <xf numFmtId="4" fontId="42" fillId="0" borderId="4" xfId="0" applyNumberFormat="1" applyFont="1" applyBorder="1" applyAlignment="1"/>
    <xf numFmtId="2" fontId="42" fillId="0" borderId="4" xfId="0" applyNumberFormat="1" applyFont="1" applyFill="1" applyBorder="1" applyAlignment="1">
      <alignment horizontal="left" vertical="center" wrapText="1"/>
    </xf>
    <xf numFmtId="0" fontId="74" fillId="0" borderId="4" xfId="0" applyFont="1" applyBorder="1" applyAlignment="1">
      <alignment vertical="center" wrapText="1"/>
    </xf>
    <xf numFmtId="0" fontId="74" fillId="0" borderId="4" xfId="0" applyFont="1" applyBorder="1" applyAlignment="1">
      <alignment vertical="center"/>
    </xf>
    <xf numFmtId="0" fontId="74" fillId="0" borderId="4" xfId="0" applyFont="1" applyBorder="1" applyAlignment="1">
      <alignment horizontal="justify" vertical="center"/>
    </xf>
    <xf numFmtId="2" fontId="74" fillId="0" borderId="4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7" applyFont="1" applyFill="1" applyBorder="1" applyAlignment="1">
      <alignment horizontal="center" vertical="center" wrapText="1"/>
    </xf>
    <xf numFmtId="166" fontId="42" fillId="0" borderId="4" xfId="5" applyNumberFormat="1" applyFont="1" applyFill="1" applyBorder="1" applyAlignment="1">
      <alignment vertical="center" wrapText="1"/>
    </xf>
    <xf numFmtId="4" fontId="42" fillId="0" borderId="4" xfId="5" applyNumberFormat="1" applyFont="1" applyFill="1" applyBorder="1" applyAlignment="1">
      <alignment vertical="center"/>
    </xf>
    <xf numFmtId="166" fontId="42" fillId="0" borderId="4" xfId="7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84" fillId="0" borderId="4" xfId="0" applyFont="1" applyFill="1" applyBorder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26" fillId="0" borderId="4" xfId="5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left" vertical="center" wrapText="1"/>
    </xf>
    <xf numFmtId="1" fontId="87" fillId="0" borderId="4" xfId="5" applyNumberFormat="1" applyFont="1" applyFill="1" applyBorder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1" fontId="74" fillId="0" borderId="4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/>
    </xf>
    <xf numFmtId="165" fontId="43" fillId="0" borderId="4" xfId="5" applyNumberFormat="1" applyFont="1" applyFill="1" applyBorder="1" applyAlignment="1">
      <alignment vertical="center"/>
    </xf>
    <xf numFmtId="0" fontId="74" fillId="0" borderId="4" xfId="0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165" fontId="66" fillId="0" borderId="11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165" fontId="20" fillId="0" borderId="4" xfId="5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4" fontId="20" fillId="0" borderId="4" xfId="5" applyNumberFormat="1" applyFont="1" applyFill="1" applyBorder="1" applyAlignment="1">
      <alignment horizontal="left" vertical="center" wrapText="1"/>
    </xf>
    <xf numFmtId="0" fontId="93" fillId="0" borderId="6" xfId="0" applyFont="1" applyBorder="1" applyAlignment="1">
      <alignment horizontal="center" vertical="center" wrapText="1"/>
    </xf>
    <xf numFmtId="4" fontId="81" fillId="0" borderId="6" xfId="0" applyNumberFormat="1" applyFont="1" applyBorder="1" applyAlignment="1">
      <alignment horizontal="right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4" xfId="0" applyFont="1" applyBorder="1" applyAlignment="1">
      <alignment vertical="center" wrapText="1"/>
    </xf>
    <xf numFmtId="4" fontId="81" fillId="0" borderId="4" xfId="0" applyNumberFormat="1" applyFont="1" applyBorder="1" applyAlignment="1">
      <alignment horizontal="right" vertical="center" wrapText="1"/>
    </xf>
    <xf numFmtId="4" fontId="93" fillId="0" borderId="4" xfId="0" applyNumberFormat="1" applyFont="1" applyBorder="1" applyAlignment="1">
      <alignment horizontal="right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vertical="center" wrapText="1"/>
    </xf>
    <xf numFmtId="4" fontId="74" fillId="0" borderId="4" xfId="0" applyNumberFormat="1" applyFont="1" applyBorder="1" applyAlignment="1">
      <alignment horizontal="right" vertical="center" wrapText="1"/>
    </xf>
    <xf numFmtId="4" fontId="95" fillId="2" borderId="4" xfId="0" applyNumberFormat="1" applyFont="1" applyFill="1" applyBorder="1" applyAlignment="1" applyProtection="1">
      <alignment horizontal="right"/>
    </xf>
    <xf numFmtId="49" fontId="96" fillId="0" borderId="4" xfId="0" applyNumberFormat="1" applyFont="1" applyBorder="1" applyAlignment="1">
      <alignment horizontal="center" vertical="center" wrapText="1"/>
    </xf>
    <xf numFmtId="0" fontId="96" fillId="0" borderId="4" xfId="0" quotePrefix="1" applyFont="1" applyBorder="1" applyAlignment="1">
      <alignment vertical="center" wrapText="1"/>
    </xf>
    <xf numFmtId="0" fontId="96" fillId="0" borderId="4" xfId="0" applyFont="1" applyBorder="1" applyAlignment="1">
      <alignment horizontal="center" vertical="center" wrapText="1"/>
    </xf>
    <xf numFmtId="0" fontId="97" fillId="0" borderId="4" xfId="0" applyFont="1" applyBorder="1" applyAlignment="1">
      <alignment horizontal="center" vertical="center" wrapText="1"/>
    </xf>
    <xf numFmtId="0" fontId="96" fillId="0" borderId="4" xfId="0" applyFont="1" applyBorder="1" applyAlignment="1">
      <alignment vertical="center" wrapText="1"/>
    </xf>
    <xf numFmtId="0" fontId="81" fillId="0" borderId="4" xfId="0" applyFont="1" applyBorder="1" applyAlignment="1">
      <alignment horizontal="center" vertical="center" wrapText="1"/>
    </xf>
    <xf numFmtId="4" fontId="95" fillId="2" borderId="4" xfId="3" applyNumberFormat="1" applyFont="1" applyFill="1" applyBorder="1" applyAlignment="1" applyProtection="1">
      <alignment horizontal="right"/>
    </xf>
    <xf numFmtId="167" fontId="94" fillId="0" borderId="4" xfId="0" applyNumberFormat="1" applyFont="1" applyBorder="1" applyAlignment="1">
      <alignment horizontal="center" vertical="center" wrapText="1"/>
    </xf>
    <xf numFmtId="43" fontId="74" fillId="0" borderId="4" xfId="0" applyNumberFormat="1" applyFont="1" applyBorder="1" applyAlignment="1">
      <alignment vertical="center" wrapText="1"/>
    </xf>
    <xf numFmtId="0" fontId="96" fillId="0" borderId="4" xfId="6" applyFont="1" applyFill="1" applyBorder="1" applyAlignment="1">
      <alignment horizontal="left" vertical="center"/>
    </xf>
    <xf numFmtId="0" fontId="96" fillId="0" borderId="4" xfId="6" applyFont="1" applyFill="1" applyBorder="1" applyAlignment="1">
      <alignment horizontal="center" vertical="center"/>
    </xf>
    <xf numFmtId="4" fontId="96" fillId="0" borderId="4" xfId="0" applyNumberFormat="1" applyFont="1" applyBorder="1" applyAlignment="1">
      <alignment horizontal="right" vertical="center" wrapText="1"/>
    </xf>
    <xf numFmtId="4" fontId="98" fillId="2" borderId="4" xfId="0" applyNumberFormat="1" applyFont="1" applyFill="1" applyBorder="1" applyAlignment="1" applyProtection="1">
      <alignment horizontal="right"/>
    </xf>
    <xf numFmtId="4" fontId="98" fillId="2" borderId="4" xfId="3" applyNumberFormat="1" applyFont="1" applyFill="1" applyBorder="1" applyAlignment="1" applyProtection="1">
      <alignment horizontal="right"/>
    </xf>
    <xf numFmtId="0" fontId="97" fillId="0" borderId="4" xfId="0" applyFont="1" applyBorder="1" applyAlignment="1">
      <alignment vertical="center" wrapText="1"/>
    </xf>
    <xf numFmtId="169" fontId="96" fillId="0" borderId="4" xfId="0" applyNumberFormat="1" applyFont="1" applyBorder="1" applyAlignment="1">
      <alignment horizontal="right" vertical="center"/>
    </xf>
    <xf numFmtId="4" fontId="95" fillId="2" borderId="4" xfId="0" applyNumberFormat="1" applyFont="1" applyFill="1" applyBorder="1" applyAlignment="1" applyProtection="1">
      <alignment horizontal="right" vertical="center"/>
    </xf>
    <xf numFmtId="0" fontId="94" fillId="0" borderId="4" xfId="0" applyFont="1" applyBorder="1" applyAlignment="1">
      <alignment horizontal="center" vertical="center"/>
    </xf>
    <xf numFmtId="0" fontId="94" fillId="0" borderId="4" xfId="0" applyFont="1" applyBorder="1" applyAlignment="1">
      <alignment vertical="center"/>
    </xf>
    <xf numFmtId="4" fontId="94" fillId="0" borderId="4" xfId="0" applyNumberFormat="1" applyFont="1" applyBorder="1" applyAlignment="1">
      <alignment horizontal="right" vertical="center" wrapText="1"/>
    </xf>
    <xf numFmtId="0" fontId="74" fillId="0" borderId="4" xfId="0" quotePrefix="1" applyFont="1" applyBorder="1" applyAlignment="1">
      <alignment vertical="center" wrapText="1"/>
    </xf>
    <xf numFmtId="4" fontId="35" fillId="0" borderId="4" xfId="0" applyNumberFormat="1" applyFont="1" applyBorder="1" applyAlignment="1">
      <alignment vertical="center" wrapText="1"/>
    </xf>
    <xf numFmtId="4" fontId="35" fillId="0" borderId="4" xfId="0" applyNumberFormat="1" applyFont="1" applyBorder="1" applyAlignment="1">
      <alignment horizontal="right" wrapText="1"/>
    </xf>
    <xf numFmtId="4" fontId="35" fillId="0" borderId="4" xfId="0" applyNumberFormat="1" applyFont="1" applyBorder="1" applyAlignment="1">
      <alignment horizontal="right"/>
    </xf>
    <xf numFmtId="0" fontId="99" fillId="0" borderId="4" xfId="0" applyFont="1" applyBorder="1" applyAlignment="1">
      <alignment horizontal="center" vertical="center" wrapText="1"/>
    </xf>
    <xf numFmtId="0" fontId="99" fillId="0" borderId="4" xfId="0" applyFont="1" applyBorder="1" applyAlignment="1">
      <alignment vertical="center" wrapText="1"/>
    </xf>
    <xf numFmtId="0" fontId="81" fillId="0" borderId="6" xfId="0" applyFont="1" applyBorder="1" applyAlignment="1">
      <alignment horizontal="center" vertical="center" wrapText="1"/>
    </xf>
    <xf numFmtId="0" fontId="81" fillId="0" borderId="6" xfId="0" applyFont="1" applyBorder="1" applyAlignment="1">
      <alignment vertical="center" wrapText="1"/>
    </xf>
    <xf numFmtId="43" fontId="100" fillId="0" borderId="6" xfId="0" applyNumberFormat="1" applyFont="1" applyBorder="1" applyAlignment="1">
      <alignment horizontal="center" vertical="center" wrapText="1"/>
    </xf>
    <xf numFmtId="43" fontId="100" fillId="0" borderId="6" xfId="0" applyNumberFormat="1" applyFont="1" applyBorder="1" applyAlignment="1">
      <alignment vertical="center"/>
    </xf>
    <xf numFmtId="43" fontId="101" fillId="0" borderId="4" xfId="0" applyNumberFormat="1" applyFont="1" applyBorder="1" applyAlignment="1">
      <alignment horizontal="center" vertical="center" wrapText="1"/>
    </xf>
    <xf numFmtId="43" fontId="101" fillId="0" borderId="4" xfId="0" applyNumberFormat="1" applyFont="1" applyBorder="1" applyAlignment="1">
      <alignment vertical="center"/>
    </xf>
    <xf numFmtId="0" fontId="81" fillId="0" borderId="4" xfId="0" applyFont="1" applyBorder="1" applyAlignment="1">
      <alignment horizontal="center" vertical="center"/>
    </xf>
    <xf numFmtId="0" fontId="81" fillId="0" borderId="4" xfId="0" applyFont="1" applyBorder="1" applyAlignment="1">
      <alignment vertical="center"/>
    </xf>
    <xf numFmtId="0" fontId="85" fillId="0" borderId="0" xfId="0" applyFont="1" applyAlignment="1">
      <alignment vertical="center"/>
    </xf>
    <xf numFmtId="0" fontId="105" fillId="0" borderId="0" xfId="0" applyFont="1"/>
    <xf numFmtId="0" fontId="106" fillId="0" borderId="0" xfId="0" applyFont="1"/>
    <xf numFmtId="0" fontId="105" fillId="0" borderId="0" xfId="0" applyFont="1" applyBorder="1"/>
    <xf numFmtId="43" fontId="100" fillId="0" borderId="4" xfId="0" applyNumberFormat="1" applyFont="1" applyBorder="1" applyAlignment="1">
      <alignment horizontal="center" vertical="center" wrapText="1"/>
    </xf>
    <xf numFmtId="43" fontId="100" fillId="0" borderId="4" xfId="0" applyNumberFormat="1" applyFont="1" applyBorder="1" applyAlignment="1">
      <alignment vertical="center"/>
    </xf>
    <xf numFmtId="0" fontId="74" fillId="0" borderId="4" xfId="6" applyFont="1" applyFill="1" applyBorder="1" applyAlignment="1">
      <alignment horizontal="left" vertical="center"/>
    </xf>
    <xf numFmtId="0" fontId="108" fillId="0" borderId="0" xfId="0" applyFont="1"/>
    <xf numFmtId="0" fontId="108" fillId="0" borderId="0" xfId="0" applyFont="1" applyFill="1"/>
    <xf numFmtId="0" fontId="102" fillId="0" borderId="0" xfId="0" applyFont="1" applyFill="1"/>
    <xf numFmtId="0" fontId="52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43" fontId="45" fillId="3" borderId="4" xfId="1" applyFont="1" applyFill="1" applyBorder="1" applyAlignment="1">
      <alignment horizontal="right" vertical="center"/>
    </xf>
    <xf numFmtId="43" fontId="46" fillId="3" borderId="4" xfId="0" applyNumberFormat="1" applyFont="1" applyFill="1" applyBorder="1" applyAlignment="1">
      <alignment horizontal="center" vertical="center" wrapText="1"/>
    </xf>
    <xf numFmtId="43" fontId="53" fillId="3" borderId="4" xfId="1" applyFont="1" applyFill="1" applyBorder="1" applyAlignment="1">
      <alignment horizontal="right" vertical="center"/>
    </xf>
    <xf numFmtId="0" fontId="55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4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 vertical="center"/>
    </xf>
    <xf numFmtId="0" fontId="35" fillId="3" borderId="4" xfId="4" applyFont="1" applyFill="1" applyBorder="1" applyAlignment="1">
      <alignment horizontal="center" vertical="center" wrapText="1"/>
    </xf>
    <xf numFmtId="0" fontId="19" fillId="3" borderId="4" xfId="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 vertical="center" wrapText="1"/>
    </xf>
    <xf numFmtId="43" fontId="110" fillId="3" borderId="4" xfId="1" applyFont="1" applyFill="1" applyBorder="1" applyAlignment="1">
      <alignment horizontal="right" vertical="center"/>
    </xf>
    <xf numFmtId="43" fontId="111" fillId="3" borderId="4" xfId="0" applyNumberFormat="1" applyFont="1" applyFill="1" applyBorder="1" applyAlignment="1">
      <alignment horizontal="center" vertical="center" wrapText="1"/>
    </xf>
    <xf numFmtId="43" fontId="112" fillId="3" borderId="4" xfId="1" applyFont="1" applyFill="1" applyBorder="1" applyAlignment="1">
      <alignment horizontal="right" vertical="center"/>
    </xf>
    <xf numFmtId="0" fontId="113" fillId="0" borderId="0" xfId="0" applyFont="1"/>
    <xf numFmtId="0" fontId="114" fillId="3" borderId="4" xfId="0" applyFont="1" applyFill="1" applyBorder="1" applyAlignment="1">
      <alignment vertical="center" wrapText="1"/>
    </xf>
    <xf numFmtId="0" fontId="100" fillId="3" borderId="4" xfId="0" applyFont="1" applyFill="1" applyBorder="1" applyAlignment="1">
      <alignment horizontal="center" vertical="center" wrapText="1"/>
    </xf>
    <xf numFmtId="0" fontId="100" fillId="3" borderId="4" xfId="0" applyFont="1" applyFill="1" applyBorder="1" applyAlignment="1">
      <alignment vertical="center" wrapText="1"/>
    </xf>
    <xf numFmtId="43" fontId="109" fillId="3" borderId="4" xfId="0" applyNumberFormat="1" applyFont="1" applyFill="1" applyBorder="1" applyAlignment="1">
      <alignment horizontal="center" vertical="center" wrapText="1"/>
    </xf>
    <xf numFmtId="43" fontId="109" fillId="3" borderId="4" xfId="1" applyFont="1" applyFill="1" applyBorder="1" applyAlignment="1">
      <alignment horizontal="right" vertical="center"/>
    </xf>
    <xf numFmtId="0" fontId="102" fillId="0" borderId="0" xfId="0" applyFont="1"/>
    <xf numFmtId="0" fontId="108" fillId="3" borderId="0" xfId="0" applyFont="1" applyFill="1"/>
    <xf numFmtId="0" fontId="13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3" fontId="100" fillId="5" borderId="6" xfId="1" applyFont="1" applyFill="1" applyBorder="1" applyAlignment="1">
      <alignment vertical="center" wrapText="1"/>
    </xf>
    <xf numFmtId="43" fontId="100" fillId="5" borderId="6" xfId="1" applyFont="1" applyFill="1" applyBorder="1" applyAlignment="1">
      <alignment horizontal="center" vertical="center" wrapText="1"/>
    </xf>
    <xf numFmtId="43" fontId="109" fillId="5" borderId="6" xfId="1" applyFont="1" applyFill="1" applyBorder="1" applyAlignment="1">
      <alignment horizontal="center" vertical="center" wrapText="1"/>
    </xf>
    <xf numFmtId="0" fontId="100" fillId="5" borderId="4" xfId="0" applyFont="1" applyFill="1" applyBorder="1" applyAlignment="1">
      <alignment horizontal="center" vertical="center" wrapText="1"/>
    </xf>
    <xf numFmtId="0" fontId="100" fillId="5" borderId="4" xfId="0" applyFont="1" applyFill="1" applyBorder="1" applyAlignment="1">
      <alignment vertical="center" wrapText="1"/>
    </xf>
    <xf numFmtId="43" fontId="100" fillId="5" borderId="4" xfId="1" applyFont="1" applyFill="1" applyBorder="1" applyAlignment="1">
      <alignment horizontal="center" vertical="center" wrapText="1"/>
    </xf>
    <xf numFmtId="43" fontId="109" fillId="5" borderId="4" xfId="0" applyNumberFormat="1" applyFont="1" applyFill="1" applyBorder="1" applyAlignment="1">
      <alignment horizontal="center" vertical="center" wrapText="1"/>
    </xf>
    <xf numFmtId="43" fontId="109" fillId="5" borderId="4" xfId="1" applyFont="1" applyFill="1" applyBorder="1" applyAlignment="1">
      <alignment horizontal="center" vertical="center" wrapText="1"/>
    </xf>
    <xf numFmtId="43" fontId="102" fillId="3" borderId="0" xfId="1" applyFont="1" applyFill="1"/>
    <xf numFmtId="0" fontId="102" fillId="3" borderId="0" xfId="0" applyFont="1" applyFill="1"/>
    <xf numFmtId="43" fontId="19" fillId="5" borderId="4" xfId="1" applyFont="1" applyFill="1" applyBorder="1" applyAlignment="1">
      <alignment horizontal="center" vertical="center" wrapText="1"/>
    </xf>
    <xf numFmtId="43" fontId="55" fillId="5" borderId="4" xfId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43" fontId="46" fillId="4" borderId="4" xfId="0" applyNumberFormat="1" applyFont="1" applyFill="1" applyBorder="1" applyAlignment="1">
      <alignment horizontal="center" vertical="center" wrapText="1"/>
    </xf>
    <xf numFmtId="43" fontId="110" fillId="4" borderId="4" xfId="1" applyFont="1" applyFill="1" applyBorder="1" applyAlignment="1">
      <alignment horizontal="right" vertical="center"/>
    </xf>
    <xf numFmtId="43" fontId="45" fillId="4" borderId="4" xfId="1" applyFont="1" applyFill="1" applyBorder="1" applyAlignment="1">
      <alignment horizontal="right" vertical="center"/>
    </xf>
    <xf numFmtId="43" fontId="109" fillId="4" borderId="4" xfId="0" applyNumberFormat="1" applyFont="1" applyFill="1" applyBorder="1" applyAlignment="1">
      <alignment horizontal="center" vertical="center" wrapText="1"/>
    </xf>
    <xf numFmtId="43" fontId="54" fillId="5" borderId="4" xfId="0" applyNumberFormat="1" applyFont="1" applyFill="1" applyBorder="1" applyAlignment="1">
      <alignment horizontal="center" vertical="center" wrapText="1"/>
    </xf>
    <xf numFmtId="43" fontId="54" fillId="5" borderId="4" xfId="1" applyFont="1" applyFill="1" applyBorder="1" applyAlignment="1">
      <alignment horizontal="center" vertical="center" wrapText="1"/>
    </xf>
    <xf numFmtId="43" fontId="57" fillId="5" borderId="4" xfId="0" applyNumberFormat="1" applyFont="1" applyFill="1" applyBorder="1" applyAlignment="1">
      <alignment horizontal="center" vertical="center" wrapText="1"/>
    </xf>
    <xf numFmtId="43" fontId="57" fillId="5" borderId="4" xfId="1" applyFont="1" applyFill="1" applyBorder="1" applyAlignment="1">
      <alignment horizontal="center" vertical="center" wrapText="1"/>
    </xf>
    <xf numFmtId="43" fontId="46" fillId="5" borderId="4" xfId="1" applyFont="1" applyFill="1" applyBorder="1" applyAlignment="1">
      <alignment horizontal="center" vertical="center" wrapText="1"/>
    </xf>
    <xf numFmtId="0" fontId="115" fillId="5" borderId="0" xfId="0" applyFont="1" applyFill="1" applyAlignment="1">
      <alignment horizontal="center"/>
    </xf>
    <xf numFmtId="0" fontId="74" fillId="0" borderId="1" xfId="0" applyFont="1" applyBorder="1" applyAlignment="1">
      <alignment horizontal="center" vertical="center" wrapText="1"/>
    </xf>
    <xf numFmtId="0" fontId="36" fillId="0" borderId="0" xfId="0" applyFont="1" applyBorder="1" applyAlignment="1"/>
    <xf numFmtId="0" fontId="99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vertical="center" wrapText="1"/>
    </xf>
    <xf numFmtId="0" fontId="116" fillId="0" borderId="11" xfId="0" applyFont="1" applyBorder="1" applyAlignment="1">
      <alignment horizontal="center" vertical="center" wrapText="1"/>
    </xf>
    <xf numFmtId="0" fontId="116" fillId="0" borderId="4" xfId="0" applyFont="1" applyBorder="1" applyAlignment="1">
      <alignment horizontal="center" vertical="center" wrapText="1"/>
    </xf>
    <xf numFmtId="0" fontId="99" fillId="0" borderId="6" xfId="0" applyFont="1" applyBorder="1" applyAlignment="1">
      <alignment horizontal="center" vertical="center" wrapText="1"/>
    </xf>
    <xf numFmtId="0" fontId="99" fillId="0" borderId="6" xfId="0" applyFont="1" applyBorder="1" applyAlignment="1">
      <alignment vertical="center" wrapText="1"/>
    </xf>
    <xf numFmtId="0" fontId="116" fillId="0" borderId="6" xfId="0" applyFont="1" applyBorder="1" applyAlignment="1">
      <alignment horizontal="center" vertical="center" wrapText="1"/>
    </xf>
    <xf numFmtId="4" fontId="42" fillId="0" borderId="4" xfId="7" applyNumberFormat="1" applyFont="1" applyFill="1" applyBorder="1" applyAlignment="1">
      <alignment horizontal="left" vertical="center" wrapText="1"/>
    </xf>
    <xf numFmtId="3" fontId="74" fillId="0" borderId="4" xfId="7" applyNumberFormat="1" applyFont="1" applyFill="1" applyBorder="1" applyAlignment="1">
      <alignment horizontal="center" vertical="center" wrapText="1"/>
    </xf>
    <xf numFmtId="1" fontId="42" fillId="0" borderId="15" xfId="0" applyNumberFormat="1" applyFont="1" applyFill="1" applyBorder="1" applyAlignment="1">
      <alignment horizontal="center" vertical="center"/>
    </xf>
    <xf numFmtId="1" fontId="43" fillId="0" borderId="4" xfId="5" applyNumberFormat="1" applyFont="1" applyFill="1" applyBorder="1" applyAlignment="1">
      <alignment horizontal="right" vertical="center"/>
    </xf>
    <xf numFmtId="4" fontId="51" fillId="0" borderId="0" xfId="0" applyNumberFormat="1" applyFont="1"/>
    <xf numFmtId="4" fontId="117" fillId="0" borderId="0" xfId="0" applyNumberFormat="1" applyFont="1"/>
    <xf numFmtId="4" fontId="118" fillId="0" borderId="0" xfId="0" applyNumberFormat="1" applyFont="1"/>
    <xf numFmtId="4" fontId="119" fillId="0" borderId="0" xfId="0" applyNumberFormat="1" applyFont="1"/>
    <xf numFmtId="4" fontId="120" fillId="0" borderId="0" xfId="0" applyNumberFormat="1" applyFont="1"/>
    <xf numFmtId="4" fontId="121" fillId="0" borderId="0" xfId="0" applyNumberFormat="1" applyFont="1"/>
    <xf numFmtId="4" fontId="122" fillId="0" borderId="0" xfId="0" applyNumberFormat="1" applyFont="1"/>
    <xf numFmtId="4" fontId="123" fillId="0" borderId="0" xfId="0" applyNumberFormat="1" applyFont="1"/>
    <xf numFmtId="4" fontId="124" fillId="0" borderId="0" xfId="0" applyNumberFormat="1" applyFont="1"/>
    <xf numFmtId="4" fontId="125" fillId="0" borderId="0" xfId="0" applyNumberFormat="1" applyFont="1"/>
    <xf numFmtId="4" fontId="66" fillId="0" borderId="11" xfId="7" applyNumberFormat="1" applyFont="1" applyFill="1" applyBorder="1" applyAlignment="1">
      <alignment horizontal="right" vertical="center" wrapText="1"/>
    </xf>
    <xf numFmtId="0" fontId="114" fillId="3" borderId="4" xfId="0" applyFont="1" applyFill="1" applyBorder="1" applyAlignment="1">
      <alignment horizontal="center" vertical="center" wrapText="1"/>
    </xf>
    <xf numFmtId="0" fontId="126" fillId="3" borderId="4" xfId="0" applyFont="1" applyFill="1" applyBorder="1" applyAlignment="1">
      <alignment vertical="center" wrapText="1"/>
    </xf>
    <xf numFmtId="0" fontId="126" fillId="3" borderId="4" xfId="0" applyFont="1" applyFill="1" applyBorder="1" applyAlignment="1">
      <alignment horizontal="center" vertical="center" wrapText="1"/>
    </xf>
    <xf numFmtId="0" fontId="97" fillId="3" borderId="4" xfId="0" applyFont="1" applyFill="1" applyBorder="1" applyAlignment="1">
      <alignment horizontal="left" vertical="center"/>
    </xf>
    <xf numFmtId="0" fontId="97" fillId="3" borderId="4" xfId="4" applyFont="1" applyFill="1" applyBorder="1" applyAlignment="1">
      <alignment horizontal="center" vertical="center" wrapText="1"/>
    </xf>
    <xf numFmtId="0" fontId="127" fillId="0" borderId="4" xfId="0" applyFont="1" applyBorder="1" applyAlignment="1">
      <alignment horizontal="center" vertical="center"/>
    </xf>
    <xf numFmtId="0" fontId="127" fillId="0" borderId="4" xfId="0" applyFont="1" applyBorder="1" applyAlignment="1">
      <alignment vertical="center"/>
    </xf>
    <xf numFmtId="4" fontId="128" fillId="0" borderId="4" xfId="0" applyNumberFormat="1" applyFont="1" applyBorder="1" applyAlignment="1">
      <alignment vertical="center"/>
    </xf>
    <xf numFmtId="0" fontId="127" fillId="0" borderId="4" xfId="0" applyFont="1" applyBorder="1" applyAlignment="1">
      <alignment vertical="center" wrapText="1"/>
    </xf>
    <xf numFmtId="0" fontId="127" fillId="0" borderId="11" xfId="0" applyFont="1" applyBorder="1" applyAlignment="1">
      <alignment horizontal="center" vertical="center"/>
    </xf>
    <xf numFmtId="0" fontId="127" fillId="0" borderId="11" xfId="0" applyFont="1" applyBorder="1" applyAlignment="1">
      <alignment vertical="center" wrapText="1"/>
    </xf>
    <xf numFmtId="43" fontId="130" fillId="0" borderId="4" xfId="0" applyNumberFormat="1" applyFont="1" applyBorder="1" applyAlignment="1">
      <alignment vertical="center"/>
    </xf>
    <xf numFmtId="43" fontId="96" fillId="0" borderId="4" xfId="0" applyNumberFormat="1" applyFont="1" applyBorder="1" applyAlignment="1">
      <alignment horizontal="center" vertical="center" wrapText="1"/>
    </xf>
    <xf numFmtId="43" fontId="96" fillId="0" borderId="4" xfId="0" applyNumberFormat="1" applyFont="1" applyBorder="1" applyAlignment="1">
      <alignment vertical="center"/>
    </xf>
    <xf numFmtId="4" fontId="96" fillId="0" borderId="4" xfId="0" applyNumberFormat="1" applyFont="1" applyBorder="1" applyAlignment="1">
      <alignment vertical="center" wrapText="1"/>
    </xf>
    <xf numFmtId="4" fontId="96" fillId="0" borderId="4" xfId="0" applyNumberFormat="1" applyFont="1" applyBorder="1" applyAlignment="1">
      <alignment horizontal="right" wrapText="1"/>
    </xf>
    <xf numFmtId="4" fontId="96" fillId="0" borderId="4" xfId="0" applyNumberFormat="1" applyFont="1" applyBorder="1" applyAlignment="1">
      <alignment horizontal="right"/>
    </xf>
    <xf numFmtId="4" fontId="74" fillId="0" borderId="4" xfId="0" applyNumberFormat="1" applyFont="1" applyBorder="1" applyAlignment="1">
      <alignment vertical="center" wrapText="1"/>
    </xf>
    <xf numFmtId="4" fontId="74" fillId="0" borderId="4" xfId="0" applyNumberFormat="1" applyFont="1" applyBorder="1" applyAlignment="1">
      <alignment horizontal="right" wrapText="1"/>
    </xf>
    <xf numFmtId="4" fontId="74" fillId="0" borderId="4" xfId="0" applyNumberFormat="1" applyFont="1" applyBorder="1" applyAlignment="1">
      <alignment horizontal="right" vertical="center"/>
    </xf>
    <xf numFmtId="0" fontId="74" fillId="3" borderId="4" xfId="0" applyFont="1" applyFill="1" applyBorder="1" applyAlignment="1">
      <alignment horizontal="left" vertical="center"/>
    </xf>
    <xf numFmtId="0" fontId="74" fillId="3" borderId="4" xfId="4" applyFont="1" applyFill="1" applyBorder="1" applyAlignment="1">
      <alignment horizontal="center" vertical="center" wrapText="1"/>
    </xf>
    <xf numFmtId="4" fontId="94" fillId="5" borderId="4" xfId="0" applyNumberFormat="1" applyFont="1" applyFill="1" applyBorder="1" applyAlignment="1">
      <alignment horizontal="right" vertical="center" wrapText="1"/>
    </xf>
    <xf numFmtId="0" fontId="131" fillId="3" borderId="4" xfId="0" applyFont="1" applyFill="1" applyBorder="1" applyAlignment="1">
      <alignment horizontal="center" vertical="center" wrapText="1"/>
    </xf>
    <xf numFmtId="43" fontId="131" fillId="5" borderId="4" xfId="1" applyFont="1" applyFill="1" applyBorder="1" applyAlignment="1">
      <alignment horizontal="center" vertical="center" wrapText="1"/>
    </xf>
    <xf numFmtId="43" fontId="110" fillId="3" borderId="4" xfId="0" applyNumberFormat="1" applyFont="1" applyFill="1" applyBorder="1" applyAlignment="1">
      <alignment horizontal="center" vertical="center" wrapText="1"/>
    </xf>
    <xf numFmtId="43" fontId="112" fillId="5" borderId="4" xfId="1" applyFont="1" applyFill="1" applyBorder="1" applyAlignment="1">
      <alignment horizontal="center" vertical="center" wrapText="1"/>
    </xf>
    <xf numFmtId="0" fontId="71" fillId="0" borderId="0" xfId="0" applyFont="1"/>
    <xf numFmtId="43" fontId="111" fillId="4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43" fontId="100" fillId="5" borderId="7" xfId="1" applyFont="1" applyFill="1" applyBorder="1" applyAlignment="1">
      <alignment horizontal="center" vertical="center" wrapText="1"/>
    </xf>
    <xf numFmtId="43" fontId="109" fillId="5" borderId="7" xfId="0" applyNumberFormat="1" applyFont="1" applyFill="1" applyBorder="1" applyAlignment="1">
      <alignment horizontal="center" vertical="center" wrapText="1"/>
    </xf>
    <xf numFmtId="43" fontId="109" fillId="5" borderId="7" xfId="1" applyFont="1" applyFill="1" applyBorder="1" applyAlignment="1">
      <alignment horizontal="center" vertical="center" wrapText="1"/>
    </xf>
    <xf numFmtId="0" fontId="100" fillId="5" borderId="1" xfId="0" applyFont="1" applyFill="1" applyBorder="1" applyAlignment="1">
      <alignment horizontal="center" vertical="center" wrapText="1"/>
    </xf>
    <xf numFmtId="0" fontId="100" fillId="5" borderId="1" xfId="0" applyFont="1" applyFill="1" applyBorder="1" applyAlignment="1">
      <alignment vertical="center" wrapText="1"/>
    </xf>
    <xf numFmtId="43" fontId="100" fillId="5" borderId="1" xfId="1" applyFont="1" applyFill="1" applyBorder="1" applyAlignment="1">
      <alignment horizontal="center" vertical="center" wrapText="1"/>
    </xf>
    <xf numFmtId="43" fontId="109" fillId="5" borderId="1" xfId="1" applyFont="1" applyFill="1" applyBorder="1" applyAlignment="1">
      <alignment horizontal="right" vertical="center"/>
    </xf>
    <xf numFmtId="43" fontId="109" fillId="5" borderId="1" xfId="0" applyNumberFormat="1" applyFont="1" applyFill="1" applyBorder="1" applyAlignment="1">
      <alignment horizontal="center" vertical="center" wrapText="1"/>
    </xf>
    <xf numFmtId="43" fontId="109" fillId="5" borderId="1" xfId="1" applyFont="1" applyFill="1" applyBorder="1" applyAlignment="1">
      <alignment horizontal="center" vertical="center" wrapText="1"/>
    </xf>
    <xf numFmtId="43" fontId="127" fillId="0" borderId="4" xfId="0" applyNumberFormat="1" applyFont="1" applyBorder="1" applyAlignment="1">
      <alignment vertical="center"/>
    </xf>
    <xf numFmtId="43" fontId="20" fillId="0" borderId="11" xfId="0" applyNumberFormat="1" applyFont="1" applyBorder="1" applyAlignment="1">
      <alignment vertical="center"/>
    </xf>
    <xf numFmtId="4" fontId="98" fillId="2" borderId="4" xfId="0" applyNumberFormat="1" applyFont="1" applyFill="1" applyBorder="1" applyAlignment="1" applyProtection="1">
      <alignment horizontal="right" vertical="center"/>
    </xf>
    <xf numFmtId="4" fontId="95" fillId="2" borderId="4" xfId="3" applyNumberFormat="1" applyFont="1" applyFill="1" applyBorder="1" applyAlignment="1" applyProtection="1">
      <alignment horizontal="right" vertical="center"/>
    </xf>
    <xf numFmtId="0" fontId="78" fillId="0" borderId="6" xfId="0" applyFont="1" applyBorder="1" applyAlignment="1">
      <alignment horizontal="center" vertical="center" wrapText="1"/>
    </xf>
    <xf numFmtId="43" fontId="78" fillId="0" borderId="6" xfId="0" applyNumberFormat="1" applyFont="1" applyBorder="1" applyAlignment="1">
      <alignment horizontal="center" vertical="center" wrapText="1"/>
    </xf>
    <xf numFmtId="4" fontId="78" fillId="0" borderId="6" xfId="0" applyNumberFormat="1" applyFont="1" applyBorder="1" applyAlignment="1">
      <alignment horizontal="right" vertical="center" wrapText="1"/>
    </xf>
    <xf numFmtId="43" fontId="85" fillId="0" borderId="6" xfId="0" applyNumberFormat="1" applyFont="1" applyBorder="1" applyAlignment="1">
      <alignment horizontal="center" vertical="center" wrapText="1"/>
    </xf>
    <xf numFmtId="4" fontId="105" fillId="0" borderId="0" xfId="0" applyNumberFormat="1" applyFont="1"/>
    <xf numFmtId="0" fontId="78" fillId="0" borderId="4" xfId="0" applyFont="1" applyBorder="1" applyAlignment="1">
      <alignment horizontal="center" vertical="center" wrapText="1"/>
    </xf>
    <xf numFmtId="0" fontId="78" fillId="0" borderId="4" xfId="0" applyFont="1" applyBorder="1" applyAlignment="1">
      <alignment vertical="center" wrapText="1"/>
    </xf>
    <xf numFmtId="43" fontId="78" fillId="0" borderId="4" xfId="0" applyNumberFormat="1" applyFont="1" applyBorder="1" applyAlignment="1">
      <alignment horizontal="center" vertical="center" wrapText="1"/>
    </xf>
    <xf numFmtId="4" fontId="78" fillId="0" borderId="4" xfId="0" applyNumberFormat="1" applyFont="1" applyBorder="1" applyAlignment="1">
      <alignment horizontal="right" vertical="center" wrapText="1"/>
    </xf>
    <xf numFmtId="4" fontId="78" fillId="0" borderId="4" xfId="0" applyNumberFormat="1" applyFont="1" applyBorder="1" applyAlignment="1">
      <alignment vertical="center"/>
    </xf>
    <xf numFmtId="4" fontId="65" fillId="0" borderId="4" xfId="0" applyNumberFormat="1" applyFont="1" applyBorder="1" applyAlignment="1">
      <alignment vertical="center"/>
    </xf>
    <xf numFmtId="43" fontId="132" fillId="5" borderId="4" xfId="0" applyNumberFormat="1" applyFont="1" applyFill="1" applyBorder="1" applyAlignment="1">
      <alignment horizontal="center" vertical="center" wrapText="1"/>
    </xf>
    <xf numFmtId="43" fontId="133" fillId="5" borderId="4" xfId="0" applyNumberFormat="1" applyFont="1" applyFill="1" applyBorder="1" applyAlignment="1">
      <alignment horizontal="center" vertical="center" wrapText="1"/>
    </xf>
    <xf numFmtId="43" fontId="134" fillId="5" borderId="4" xfId="0" applyNumberFormat="1" applyFont="1" applyFill="1" applyBorder="1" applyAlignment="1">
      <alignment horizontal="center" vertical="center" wrapText="1"/>
    </xf>
    <xf numFmtId="4" fontId="74" fillId="0" borderId="4" xfId="0" applyNumberFormat="1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/>
    </xf>
    <xf numFmtId="4" fontId="13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3" fontId="105" fillId="0" borderId="0" xfId="0" applyNumberFormat="1" applyFont="1"/>
    <xf numFmtId="49" fontId="81" fillId="0" borderId="11" xfId="0" applyNumberFormat="1" applyFont="1" applyBorder="1" applyAlignment="1">
      <alignment horizontal="center" vertical="center" wrapText="1"/>
    </xf>
    <xf numFmtId="0" fontId="81" fillId="0" borderId="11" xfId="0" applyFont="1" applyBorder="1" applyAlignment="1">
      <alignment vertical="center" wrapText="1"/>
    </xf>
    <xf numFmtId="0" fontId="81" fillId="0" borderId="11" xfId="0" applyFont="1" applyBorder="1" applyAlignment="1">
      <alignment horizontal="center" vertical="center" wrapText="1"/>
    </xf>
    <xf numFmtId="43" fontId="101" fillId="0" borderId="11" xfId="0" applyNumberFormat="1" applyFont="1" applyBorder="1" applyAlignment="1">
      <alignment vertical="center"/>
    </xf>
    <xf numFmtId="43" fontId="65" fillId="0" borderId="4" xfId="0" applyNumberFormat="1" applyFont="1" applyBorder="1" applyAlignment="1">
      <alignment horizontal="center" vertical="center" wrapText="1"/>
    </xf>
    <xf numFmtId="4" fontId="65" fillId="0" borderId="4" xfId="0" applyNumberFormat="1" applyFont="1" applyBorder="1" applyAlignment="1">
      <alignment horizontal="right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vertical="center" wrapText="1"/>
    </xf>
    <xf numFmtId="43" fontId="65" fillId="0" borderId="11" xfId="0" applyNumberFormat="1" applyFont="1" applyBorder="1" applyAlignment="1">
      <alignment horizontal="center" vertical="center" wrapText="1"/>
    </xf>
    <xf numFmtId="43" fontId="137" fillId="0" borderId="11" xfId="0" applyNumberFormat="1" applyFont="1" applyBorder="1"/>
    <xf numFmtId="0" fontId="15" fillId="0" borderId="0" xfId="0" applyFont="1" applyAlignment="1"/>
    <xf numFmtId="43" fontId="138" fillId="0" borderId="4" xfId="0" applyNumberFormat="1" applyFont="1" applyBorder="1" applyAlignment="1">
      <alignment vertical="center"/>
    </xf>
    <xf numFmtId="4" fontId="139" fillId="0" borderId="4" xfId="0" applyNumberFormat="1" applyFont="1" applyBorder="1" applyAlignment="1">
      <alignment vertical="center"/>
    </xf>
    <xf numFmtId="164" fontId="41" fillId="0" borderId="8" xfId="0" quotePrefix="1" applyNumberFormat="1" applyFont="1" applyBorder="1" applyAlignment="1">
      <alignment horizontal="center" vertical="center" wrapText="1"/>
    </xf>
    <xf numFmtId="164" fontId="41" fillId="0" borderId="5" xfId="0" applyNumberFormat="1" applyFont="1" applyBorder="1" applyAlignment="1">
      <alignment horizontal="center" vertical="center" wrapText="1"/>
    </xf>
    <xf numFmtId="164" fontId="141" fillId="0" borderId="5" xfId="0" applyNumberFormat="1" applyFont="1" applyBorder="1" applyAlignment="1">
      <alignment horizontal="center" vertical="center" wrapText="1"/>
    </xf>
    <xf numFmtId="0" fontId="142" fillId="0" borderId="0" xfId="0" applyFont="1"/>
    <xf numFmtId="0" fontId="101" fillId="0" borderId="6" xfId="0" applyFont="1" applyBorder="1" applyAlignment="1">
      <alignment horizontal="center" vertical="center" wrapText="1"/>
    </xf>
    <xf numFmtId="0" fontId="101" fillId="0" borderId="6" xfId="0" applyFont="1" applyBorder="1" applyAlignment="1">
      <alignment vertical="center" wrapText="1"/>
    </xf>
    <xf numFmtId="43" fontId="101" fillId="0" borderId="6" xfId="0" applyNumberFormat="1" applyFont="1" applyBorder="1" applyAlignment="1">
      <alignment horizontal="center" vertical="center" wrapText="1"/>
    </xf>
    <xf numFmtId="43" fontId="101" fillId="0" borderId="6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101" fillId="0" borderId="4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64" fontId="140" fillId="0" borderId="3" xfId="0" applyNumberFormat="1" applyFont="1" applyBorder="1" applyAlignment="1">
      <alignment horizontal="center" vertical="center" wrapText="1"/>
    </xf>
    <xf numFmtId="0" fontId="100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131" fillId="0" borderId="4" xfId="0" applyFont="1" applyBorder="1" applyAlignment="1">
      <alignment vertical="center" wrapText="1"/>
    </xf>
    <xf numFmtId="0" fontId="100" fillId="0" borderId="4" xfId="0" applyFont="1" applyBorder="1" applyAlignment="1">
      <alignment horizontal="center" vertical="center" wrapText="1"/>
    </xf>
    <xf numFmtId="0" fontId="100" fillId="0" borderId="4" xfId="0" applyFont="1" applyBorder="1" applyAlignment="1">
      <alignment vertical="center" wrapText="1"/>
    </xf>
    <xf numFmtId="0" fontId="101" fillId="0" borderId="11" xfId="0" applyFont="1" applyBorder="1" applyAlignment="1">
      <alignment horizontal="center" vertical="center" wrapText="1"/>
    </xf>
    <xf numFmtId="0" fontId="101" fillId="0" borderId="11" xfId="0" applyFont="1" applyBorder="1" applyAlignment="1">
      <alignment vertical="center" wrapText="1"/>
    </xf>
    <xf numFmtId="43" fontId="101" fillId="0" borderId="11" xfId="0" applyNumberFormat="1" applyFont="1" applyBorder="1" applyAlignment="1">
      <alignment horizontal="center" vertical="center" wrapText="1"/>
    </xf>
    <xf numFmtId="0" fontId="101" fillId="0" borderId="11" xfId="0" applyFont="1" applyBorder="1" applyAlignment="1">
      <alignment vertical="center"/>
    </xf>
    <xf numFmtId="43" fontId="143" fillId="0" borderId="11" xfId="0" applyNumberFormat="1" applyFont="1" applyBorder="1" applyAlignment="1">
      <alignment vertical="center"/>
    </xf>
    <xf numFmtId="164" fontId="140" fillId="0" borderId="3" xfId="0" quotePrefix="1" applyNumberFormat="1" applyFont="1" applyBorder="1" applyAlignment="1">
      <alignment horizontal="center" vertical="center" wrapText="1"/>
    </xf>
    <xf numFmtId="43" fontId="100" fillId="0" borderId="17" xfId="0" applyNumberFormat="1" applyFont="1" applyBorder="1" applyAlignment="1">
      <alignment horizontal="center" vertical="center" wrapText="1"/>
    </xf>
    <xf numFmtId="0" fontId="144" fillId="0" borderId="4" xfId="0" applyFont="1" applyBorder="1" applyAlignment="1">
      <alignment horizontal="center" vertical="center" wrapText="1"/>
    </xf>
    <xf numFmtId="0" fontId="144" fillId="0" borderId="4" xfId="0" applyFont="1" applyBorder="1" applyAlignment="1">
      <alignment vertical="center" wrapText="1"/>
    </xf>
    <xf numFmtId="43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31" fillId="0" borderId="4" xfId="0" quotePrefix="1" applyFont="1" applyBorder="1" applyAlignment="1">
      <alignment vertical="center" wrapText="1"/>
    </xf>
    <xf numFmtId="43" fontId="19" fillId="0" borderId="4" xfId="0" applyNumberFormat="1" applyFont="1" applyBorder="1"/>
    <xf numFmtId="43" fontId="19" fillId="0" borderId="9" xfId="0" applyNumberFormat="1" applyFont="1" applyBorder="1"/>
    <xf numFmtId="0" fontId="55" fillId="0" borderId="4" xfId="0" applyFont="1" applyBorder="1" applyAlignment="1">
      <alignment horizontal="center" vertical="center" wrapText="1"/>
    </xf>
    <xf numFmtId="43" fontId="52" fillId="0" borderId="4" xfId="0" applyNumberFormat="1" applyFont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center" vertical="center" wrapText="1"/>
    </xf>
    <xf numFmtId="0" fontId="131" fillId="0" borderId="4" xfId="6" applyFont="1" applyFill="1" applyBorder="1" applyAlignment="1">
      <alignment horizontal="left" vertical="center"/>
    </xf>
    <xf numFmtId="0" fontId="131" fillId="0" borderId="4" xfId="6" applyFont="1" applyFill="1" applyBorder="1" applyAlignment="1">
      <alignment horizontal="center" vertical="center"/>
    </xf>
    <xf numFmtId="0" fontId="55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43" fontId="52" fillId="0" borderId="11" xfId="0" applyNumberFormat="1" applyFont="1" applyBorder="1" applyAlignment="1">
      <alignment horizontal="center" vertical="center" wrapText="1"/>
    </xf>
    <xf numFmtId="43" fontId="55" fillId="0" borderId="4" xfId="0" applyNumberFormat="1" applyFont="1" applyBorder="1" applyAlignment="1">
      <alignment horizontal="center" vertical="center" wrapText="1"/>
    </xf>
    <xf numFmtId="0" fontId="126" fillId="0" borderId="4" xfId="0" applyFont="1" applyBorder="1" applyAlignment="1">
      <alignment horizontal="center" vertical="center" wrapText="1"/>
    </xf>
    <xf numFmtId="0" fontId="77" fillId="0" borderId="4" xfId="6" applyFont="1" applyFill="1" applyBorder="1" applyAlignment="1">
      <alignment horizontal="left" vertical="center"/>
    </xf>
    <xf numFmtId="43" fontId="19" fillId="0" borderId="4" xfId="0" applyNumberFormat="1" applyFont="1" applyBorder="1" applyAlignment="1">
      <alignment vertical="center"/>
    </xf>
    <xf numFmtId="43" fontId="19" fillId="0" borderId="9" xfId="0" applyNumberFormat="1" applyFont="1" applyBorder="1" applyAlignment="1">
      <alignment vertical="center"/>
    </xf>
    <xf numFmtId="49" fontId="145" fillId="0" borderId="11" xfId="0" applyNumberFormat="1" applyFont="1" applyBorder="1" applyAlignment="1">
      <alignment horizontal="center" vertical="center" wrapText="1"/>
    </xf>
    <xf numFmtId="0" fontId="145" fillId="0" borderId="11" xfId="0" applyFont="1" applyBorder="1" applyAlignment="1">
      <alignment vertical="center" wrapText="1"/>
    </xf>
    <xf numFmtId="0" fontId="145" fillId="0" borderId="11" xfId="0" applyFont="1" applyBorder="1" applyAlignment="1">
      <alignment horizontal="center" vertical="center" wrapText="1"/>
    </xf>
    <xf numFmtId="0" fontId="100" fillId="3" borderId="0" xfId="0" applyFont="1" applyFill="1" applyBorder="1" applyAlignment="1">
      <alignment horizontal="center" vertical="center" wrapText="1"/>
    </xf>
    <xf numFmtId="0" fontId="100" fillId="3" borderId="0" xfId="0" applyFont="1" applyFill="1" applyBorder="1" applyAlignment="1">
      <alignment vertical="center" wrapText="1"/>
    </xf>
    <xf numFmtId="43" fontId="100" fillId="3" borderId="0" xfId="1" applyFont="1" applyFill="1" applyBorder="1" applyAlignment="1">
      <alignment horizontal="center" vertical="center" wrapText="1"/>
    </xf>
    <xf numFmtId="43" fontId="109" fillId="3" borderId="0" xfId="1" applyFont="1" applyFill="1" applyBorder="1" applyAlignment="1">
      <alignment horizontal="right" vertical="center"/>
    </xf>
    <xf numFmtId="43" fontId="109" fillId="3" borderId="0" xfId="0" applyNumberFormat="1" applyFont="1" applyFill="1" applyBorder="1" applyAlignment="1">
      <alignment horizontal="center" vertical="center" wrapText="1"/>
    </xf>
    <xf numFmtId="43" fontId="109" fillId="3" borderId="0" xfId="1" applyFont="1" applyFill="1" applyBorder="1" applyAlignment="1">
      <alignment horizontal="center" vertical="center" wrapText="1"/>
    </xf>
    <xf numFmtId="0" fontId="100" fillId="3" borderId="7" xfId="0" applyFont="1" applyFill="1" applyBorder="1" applyAlignment="1">
      <alignment horizontal="center" vertical="center" wrapText="1"/>
    </xf>
    <xf numFmtId="0" fontId="100" fillId="3" borderId="7" xfId="0" applyFont="1" applyFill="1" applyBorder="1" applyAlignment="1">
      <alignment vertical="center" wrapText="1"/>
    </xf>
    <xf numFmtId="43" fontId="109" fillId="3" borderId="7" xfId="1" applyFont="1" applyFill="1" applyBorder="1" applyAlignment="1">
      <alignment horizontal="right" vertical="center"/>
    </xf>
    <xf numFmtId="43" fontId="109" fillId="3" borderId="7" xfId="0" applyNumberFormat="1" applyFont="1" applyFill="1" applyBorder="1" applyAlignment="1">
      <alignment horizontal="center" vertical="center" wrapText="1"/>
    </xf>
    <xf numFmtId="165" fontId="66" fillId="0" borderId="4" xfId="0" applyNumberFormat="1" applyFont="1" applyBorder="1" applyAlignment="1">
      <alignment horizontal="center" vertical="center" wrapText="1"/>
    </xf>
    <xf numFmtId="1" fontId="37" fillId="0" borderId="4" xfId="5" applyNumberFormat="1" applyFont="1" applyFill="1" applyBorder="1" applyAlignment="1">
      <alignment horizontal="center" vertical="center" wrapText="1"/>
    </xf>
    <xf numFmtId="165" fontId="37" fillId="0" borderId="4" xfId="5" applyNumberFormat="1" applyFont="1" applyFill="1" applyBorder="1" applyAlignment="1">
      <alignment horizontal="left" vertical="center" wrapText="1"/>
    </xf>
    <xf numFmtId="4" fontId="146" fillId="0" borderId="4" xfId="5" applyNumberFormat="1" applyFont="1" applyFill="1" applyBorder="1" applyAlignment="1">
      <alignment horizontal="right" vertical="center" wrapText="1"/>
    </xf>
    <xf numFmtId="4" fontId="35" fillId="0" borderId="4" xfId="5" applyNumberFormat="1" applyFont="1" applyFill="1" applyBorder="1" applyAlignment="1">
      <alignment horizontal="center" vertical="center" wrapText="1"/>
    </xf>
    <xf numFmtId="3" fontId="35" fillId="0" borderId="4" xfId="5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left" vertical="center"/>
    </xf>
    <xf numFmtId="166" fontId="42" fillId="0" borderId="15" xfId="7" applyNumberFormat="1" applyFont="1" applyFill="1" applyBorder="1" applyAlignment="1">
      <alignment vertical="center" wrapText="1"/>
    </xf>
    <xf numFmtId="4" fontId="42" fillId="0" borderId="15" xfId="0" applyNumberFormat="1" applyFont="1" applyFill="1" applyBorder="1" applyAlignment="1">
      <alignment vertical="center"/>
    </xf>
    <xf numFmtId="4" fontId="66" fillId="0" borderId="4" xfId="0" applyNumberFormat="1" applyFont="1" applyFill="1" applyBorder="1" applyAlignment="1">
      <alignment vertical="center" wrapText="1"/>
    </xf>
    <xf numFmtId="4" fontId="69" fillId="0" borderId="15" xfId="7" applyNumberFormat="1" applyFont="1" applyFill="1" applyBorder="1" applyAlignment="1">
      <alignment horizontal="right" vertical="center" wrapText="1"/>
    </xf>
    <xf numFmtId="166" fontId="69" fillId="0" borderId="15" xfId="7" applyNumberFormat="1" applyFont="1" applyFill="1" applyBorder="1" applyAlignment="1">
      <alignment vertical="center" wrapText="1"/>
    </xf>
    <xf numFmtId="4" fontId="69" fillId="0" borderId="15" xfId="0" applyNumberFormat="1" applyFont="1" applyFill="1" applyBorder="1" applyAlignment="1">
      <alignment vertical="center"/>
    </xf>
    <xf numFmtId="166" fontId="35" fillId="0" borderId="15" xfId="5" applyNumberFormat="1" applyFont="1" applyFill="1" applyBorder="1" applyAlignment="1">
      <alignment vertical="center" wrapText="1"/>
    </xf>
    <xf numFmtId="4" fontId="146" fillId="0" borderId="15" xfId="0" applyNumberFormat="1" applyFont="1" applyFill="1" applyBorder="1" applyAlignment="1">
      <alignment vertical="center" wrapText="1"/>
    </xf>
    <xf numFmtId="1" fontId="35" fillId="0" borderId="15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5" xfId="5" applyFont="1" applyFill="1" applyBorder="1" applyAlignment="1">
      <alignment horizontal="center" vertical="center" wrapText="1"/>
    </xf>
    <xf numFmtId="1" fontId="42" fillId="0" borderId="4" xfId="5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wrapText="1"/>
    </xf>
    <xf numFmtId="4" fontId="20" fillId="0" borderId="15" xfId="5" applyNumberFormat="1" applyFont="1" applyFill="1" applyBorder="1" applyAlignment="1">
      <alignment horizontal="right" vertical="center" wrapText="1"/>
    </xf>
    <xf numFmtId="166" fontId="20" fillId="0" borderId="15" xfId="5" applyNumberFormat="1" applyFont="1" applyFill="1" applyBorder="1" applyAlignment="1">
      <alignment vertical="center" wrapText="1"/>
    </xf>
    <xf numFmtId="4" fontId="20" fillId="0" borderId="15" xfId="0" applyNumberFormat="1" applyFont="1" applyFill="1" applyBorder="1" applyAlignment="1">
      <alignment vertical="center" wrapText="1"/>
    </xf>
    <xf numFmtId="1" fontId="20" fillId="0" borderId="15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1" fontId="24" fillId="0" borderId="15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5" xfId="5" applyFont="1" applyFill="1" applyBorder="1" applyAlignment="1">
      <alignment horizontal="center" vertical="center" wrapText="1"/>
    </xf>
    <xf numFmtId="165" fontId="67" fillId="0" borderId="4" xfId="5" applyNumberFormat="1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left" vertical="center" wrapText="1"/>
    </xf>
    <xf numFmtId="4" fontId="67" fillId="0" borderId="4" xfId="5" applyNumberFormat="1" applyFont="1" applyFill="1" applyBorder="1" applyAlignment="1">
      <alignment horizontal="right" vertical="center" wrapText="1"/>
    </xf>
    <xf numFmtId="4" fontId="67" fillId="0" borderId="7" xfId="5" applyNumberFormat="1" applyFont="1" applyFill="1" applyBorder="1" applyAlignment="1">
      <alignment horizontal="right" vertical="center" wrapText="1"/>
    </xf>
    <xf numFmtId="4" fontId="42" fillId="0" borderId="4" xfId="0" applyNumberFormat="1" applyFont="1" applyBorder="1" applyAlignment="1">
      <alignment horizontal="center" vertical="center"/>
    </xf>
    <xf numFmtId="0" fontId="67" fillId="0" borderId="4" xfId="0" applyFont="1" applyBorder="1" applyAlignment="1">
      <alignment horizontal="left" vertical="center" wrapText="1"/>
    </xf>
    <xf numFmtId="166" fontId="67" fillId="0" borderId="4" xfId="0" applyNumberFormat="1" applyFont="1" applyFill="1" applyBorder="1" applyAlignment="1">
      <alignment vertical="center"/>
    </xf>
    <xf numFmtId="4" fontId="67" fillId="0" borderId="4" xfId="0" applyNumberFormat="1" applyFont="1" applyFill="1" applyBorder="1" applyAlignment="1">
      <alignment vertical="center"/>
    </xf>
    <xf numFmtId="0" fontId="73" fillId="0" borderId="4" xfId="0" applyFont="1" applyBorder="1" applyAlignment="1">
      <alignment vertical="center" wrapText="1"/>
    </xf>
    <xf numFmtId="4" fontId="37" fillId="0" borderId="4" xfId="7" applyNumberFormat="1" applyFont="1" applyFill="1" applyBorder="1" applyAlignment="1">
      <alignment horizontal="right" vertical="center" wrapText="1"/>
    </xf>
    <xf numFmtId="4" fontId="96" fillId="0" borderId="4" xfId="5" applyNumberFormat="1" applyFont="1" applyFill="1" applyBorder="1" applyAlignment="1">
      <alignment horizontal="right" vertical="center" wrapText="1"/>
    </xf>
    <xf numFmtId="4" fontId="96" fillId="0" borderId="4" xfId="0" applyNumberFormat="1" applyFont="1" applyFill="1" applyBorder="1" applyAlignment="1">
      <alignment vertical="center"/>
    </xf>
    <xf numFmtId="4" fontId="63" fillId="0" borderId="4" xfId="5" applyNumberFormat="1" applyFont="1" applyFill="1" applyBorder="1" applyAlignment="1">
      <alignment horizontal="right" vertical="center" wrapText="1"/>
    </xf>
    <xf numFmtId="166" fontId="63" fillId="0" borderId="4" xfId="0" applyNumberFormat="1" applyFont="1" applyFill="1" applyBorder="1" applyAlignment="1">
      <alignment vertical="center"/>
    </xf>
    <xf numFmtId="4" fontId="63" fillId="0" borderId="4" xfId="0" applyNumberFormat="1" applyFont="1" applyFill="1" applyBorder="1" applyAlignment="1">
      <alignment vertical="center"/>
    </xf>
    <xf numFmtId="165" fontId="42" fillId="0" borderId="4" xfId="7" applyNumberFormat="1" applyFont="1" applyFill="1" applyBorder="1" applyAlignment="1">
      <alignment vertical="center" wrapText="1"/>
    </xf>
    <xf numFmtId="0" fontId="67" fillId="0" borderId="4" xfId="0" applyFont="1" applyBorder="1" applyAlignment="1">
      <alignment vertical="center" wrapText="1"/>
    </xf>
    <xf numFmtId="4" fontId="73" fillId="0" borderId="4" xfId="5" applyNumberFormat="1" applyFont="1" applyFill="1" applyBorder="1" applyAlignment="1">
      <alignment horizontal="right" vertical="center" wrapText="1"/>
    </xf>
    <xf numFmtId="2" fontId="73" fillId="0" borderId="4" xfId="0" applyNumberFormat="1" applyFont="1" applyBorder="1" applyAlignment="1">
      <alignment vertical="center"/>
    </xf>
    <xf numFmtId="4" fontId="73" fillId="0" borderId="4" xfId="0" applyNumberFormat="1" applyFont="1" applyBorder="1" applyAlignment="1">
      <alignment vertical="center" wrapText="1"/>
    </xf>
    <xf numFmtId="0" fontId="73" fillId="0" borderId="4" xfId="0" applyFont="1" applyFill="1" applyBorder="1" applyAlignment="1">
      <alignment horizontal="center" vertical="center"/>
    </xf>
    <xf numFmtId="1" fontId="73" fillId="0" borderId="4" xfId="0" applyNumberFormat="1" applyFont="1" applyFill="1" applyBorder="1" applyAlignment="1">
      <alignment horizontal="center" vertical="center"/>
    </xf>
    <xf numFmtId="166" fontId="73" fillId="0" borderId="4" xfId="5" applyNumberFormat="1" applyFont="1" applyFill="1" applyBorder="1" applyAlignment="1">
      <alignment vertical="center" wrapText="1"/>
    </xf>
    <xf numFmtId="4" fontId="73" fillId="0" borderId="4" xfId="0" applyNumberFormat="1" applyFont="1" applyFill="1" applyBorder="1" applyAlignment="1">
      <alignment vertical="center" wrapText="1"/>
    </xf>
    <xf numFmtId="0" fontId="73" fillId="0" borderId="4" xfId="5" applyFont="1" applyFill="1" applyBorder="1" applyAlignment="1">
      <alignment horizontal="center" vertical="center" wrapText="1"/>
    </xf>
    <xf numFmtId="0" fontId="73" fillId="2" borderId="4" xfId="0" applyFont="1" applyFill="1" applyBorder="1" applyAlignment="1">
      <alignment horizontal="center" vertical="center" wrapText="1"/>
    </xf>
    <xf numFmtId="166" fontId="67" fillId="0" borderId="4" xfId="5" applyNumberFormat="1" applyFont="1" applyFill="1" applyBorder="1" applyAlignment="1">
      <alignment vertical="center" wrapText="1"/>
    </xf>
    <xf numFmtId="4" fontId="67" fillId="0" borderId="4" xfId="0" applyNumberFormat="1" applyFont="1" applyFill="1" applyBorder="1" applyAlignment="1">
      <alignment vertical="center" wrapText="1"/>
    </xf>
    <xf numFmtId="1" fontId="67" fillId="0" borderId="4" xfId="0" applyNumberFormat="1" applyFont="1" applyFill="1" applyBorder="1" applyAlignment="1">
      <alignment horizontal="center" vertical="center"/>
    </xf>
    <xf numFmtId="4" fontId="69" fillId="0" borderId="4" xfId="5" applyNumberFormat="1" applyFont="1" applyFill="1" applyBorder="1" applyAlignment="1">
      <alignment horizontal="right" vertical="center" wrapText="1"/>
    </xf>
    <xf numFmtId="0" fontId="67" fillId="0" borderId="4" xfId="0" applyFont="1" applyFill="1" applyBorder="1" applyAlignment="1">
      <alignment horizontal="center" vertical="center"/>
    </xf>
    <xf numFmtId="4" fontId="67" fillId="0" borderId="4" xfId="5" applyNumberFormat="1" applyFont="1" applyFill="1" applyBorder="1" applyAlignment="1">
      <alignment vertical="center" wrapText="1"/>
    </xf>
    <xf numFmtId="0" fontId="67" fillId="0" borderId="4" xfId="0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" fontId="42" fillId="0" borderId="7" xfId="5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/>
    </xf>
    <xf numFmtId="1" fontId="147" fillId="0" borderId="4" xfId="5" applyNumberFormat="1" applyFont="1" applyFill="1" applyBorder="1" applyAlignment="1">
      <alignment horizontal="center" vertical="center" wrapText="1"/>
    </xf>
    <xf numFmtId="165" fontId="147" fillId="0" borderId="4" xfId="5" applyNumberFormat="1" applyFont="1" applyFill="1" applyBorder="1" applyAlignment="1">
      <alignment horizontal="left" vertical="center" wrapText="1"/>
    </xf>
    <xf numFmtId="4" fontId="148" fillId="0" borderId="4" xfId="5" applyNumberFormat="1" applyFont="1" applyFill="1" applyBorder="1" applyAlignment="1">
      <alignment horizontal="right" vertical="center" wrapText="1"/>
    </xf>
    <xf numFmtId="1" fontId="147" fillId="0" borderId="4" xfId="5" applyNumberFormat="1" applyFont="1" applyFill="1" applyBorder="1" applyAlignment="1">
      <alignment horizontal="center" vertical="center"/>
    </xf>
    <xf numFmtId="4" fontId="148" fillId="0" borderId="15" xfId="5" applyNumberFormat="1" applyFont="1" applyFill="1" applyBorder="1" applyAlignment="1">
      <alignment horizontal="right" vertical="center" wrapText="1"/>
    </xf>
    <xf numFmtId="4" fontId="78" fillId="0" borderId="15" xfId="5" applyNumberFormat="1" applyFont="1" applyFill="1" applyBorder="1" applyAlignment="1">
      <alignment horizontal="right" vertical="center" wrapText="1"/>
    </xf>
    <xf numFmtId="166" fontId="78" fillId="0" borderId="15" xfId="5" applyNumberFormat="1" applyFont="1" applyFill="1" applyBorder="1" applyAlignment="1">
      <alignment vertical="center" wrapText="1"/>
    </xf>
    <xf numFmtId="4" fontId="78" fillId="0" borderId="15" xfId="0" applyNumberFormat="1" applyFont="1" applyFill="1" applyBorder="1" applyAlignment="1">
      <alignment vertical="center" wrapText="1"/>
    </xf>
    <xf numFmtId="4" fontId="147" fillId="0" borderId="15" xfId="5" applyNumberFormat="1" applyFont="1" applyFill="1" applyBorder="1" applyAlignment="1">
      <alignment horizontal="right" vertical="center" wrapText="1"/>
    </xf>
    <xf numFmtId="166" fontId="149" fillId="0" borderId="15" xfId="5" applyNumberFormat="1" applyFont="1" applyFill="1" applyBorder="1" applyAlignment="1">
      <alignment vertical="center" wrapText="1"/>
    </xf>
    <xf numFmtId="4" fontId="147" fillId="0" borderId="15" xfId="0" applyNumberFormat="1" applyFont="1" applyFill="1" applyBorder="1" applyAlignment="1">
      <alignment vertical="center" wrapText="1"/>
    </xf>
    <xf numFmtId="1" fontId="147" fillId="0" borderId="15" xfId="5" applyNumberFormat="1" applyFont="1" applyFill="1" applyBorder="1" applyAlignment="1">
      <alignment horizontal="center" vertical="center"/>
    </xf>
    <xf numFmtId="165" fontId="147" fillId="0" borderId="15" xfId="5" applyNumberFormat="1" applyFont="1" applyFill="1" applyBorder="1" applyAlignment="1">
      <alignment horizontal="left" vertical="center" wrapText="1"/>
    </xf>
    <xf numFmtId="166" fontId="147" fillId="0" borderId="15" xfId="5" applyNumberFormat="1" applyFont="1" applyFill="1" applyBorder="1" applyAlignment="1">
      <alignment vertical="center" wrapText="1"/>
    </xf>
    <xf numFmtId="165" fontId="149" fillId="0" borderId="4" xfId="5" applyNumberFormat="1" applyFont="1" applyFill="1" applyBorder="1" applyAlignment="1">
      <alignment vertical="center"/>
    </xf>
    <xf numFmtId="0" fontId="85" fillId="0" borderId="4" xfId="0" applyFont="1" applyBorder="1" applyAlignment="1">
      <alignment horizontal="left" vertical="center" wrapText="1"/>
    </xf>
    <xf numFmtId="4" fontId="85" fillId="0" borderId="4" xfId="5" applyNumberFormat="1" applyFont="1" applyFill="1" applyBorder="1" applyAlignment="1">
      <alignment horizontal="right" vertical="center" wrapText="1"/>
    </xf>
    <xf numFmtId="4" fontId="85" fillId="0" borderId="4" xfId="0" applyNumberFormat="1" applyFont="1" applyBorder="1" applyAlignment="1">
      <alignment vertical="center" wrapText="1"/>
    </xf>
    <xf numFmtId="4" fontId="137" fillId="0" borderId="4" xfId="0" applyNumberFormat="1" applyFont="1" applyBorder="1" applyAlignment="1">
      <alignment vertical="center"/>
    </xf>
    <xf numFmtId="1" fontId="137" fillId="0" borderId="4" xfId="5" applyNumberFormat="1" applyFont="1" applyFill="1" applyBorder="1" applyAlignment="1">
      <alignment horizontal="center" vertical="center" wrapText="1"/>
    </xf>
    <xf numFmtId="0" fontId="137" fillId="0" borderId="4" xfId="0" applyFont="1" applyBorder="1" applyAlignment="1">
      <alignment horizontal="center"/>
    </xf>
    <xf numFmtId="0" fontId="137" fillId="0" borderId="4" xfId="0" applyFont="1" applyFill="1" applyBorder="1" applyAlignment="1">
      <alignment horizontal="center" vertical="center"/>
    </xf>
    <xf numFmtId="0" fontId="137" fillId="0" borderId="4" xfId="5" applyFont="1" applyFill="1" applyBorder="1" applyAlignment="1">
      <alignment horizontal="center" vertical="center" wrapText="1"/>
    </xf>
    <xf numFmtId="0" fontId="85" fillId="0" borderId="4" xfId="0" applyFont="1" applyFill="1" applyBorder="1" applyAlignment="1">
      <alignment horizontal="left" vertical="center" readingOrder="1"/>
    </xf>
    <xf numFmtId="2" fontId="85" fillId="0" borderId="4" xfId="0" applyNumberFormat="1" applyFont="1" applyBorder="1" applyAlignment="1">
      <alignment vertical="center"/>
    </xf>
    <xf numFmtId="4" fontId="137" fillId="0" borderId="4" xfId="0" applyNumberFormat="1" applyFont="1" applyFill="1" applyBorder="1" applyAlignment="1">
      <alignment vertical="center"/>
    </xf>
    <xf numFmtId="1" fontId="137" fillId="0" borderId="4" xfId="0" applyNumberFormat="1" applyFont="1" applyFill="1" applyBorder="1" applyAlignment="1">
      <alignment horizontal="center" vertical="center"/>
    </xf>
    <xf numFmtId="4" fontId="85" fillId="0" borderId="4" xfId="0" applyNumberFormat="1" applyFont="1" applyFill="1" applyBorder="1" applyAlignment="1">
      <alignment vertical="center"/>
    </xf>
    <xf numFmtId="1" fontId="85" fillId="0" borderId="4" xfId="0" applyNumberFormat="1" applyFont="1" applyFill="1" applyBorder="1" applyAlignment="1">
      <alignment horizontal="center" vertical="center"/>
    </xf>
    <xf numFmtId="0" fontId="85" fillId="0" borderId="4" xfId="0" applyFont="1" applyFill="1" applyBorder="1" applyAlignment="1">
      <alignment horizontal="center" vertical="center"/>
    </xf>
    <xf numFmtId="0" fontId="137" fillId="0" borderId="4" xfId="0" applyFont="1" applyFill="1" applyBorder="1" applyAlignment="1">
      <alignment horizontal="left" vertical="center" wrapText="1" readingOrder="1"/>
    </xf>
    <xf numFmtId="3" fontId="137" fillId="0" borderId="4" xfId="0" applyNumberFormat="1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left" vertical="center"/>
    </xf>
    <xf numFmtId="0" fontId="69" fillId="0" borderId="4" xfId="6" applyFont="1" applyFill="1" applyBorder="1" applyAlignment="1">
      <alignment horizontal="left" vertical="center"/>
    </xf>
    <xf numFmtId="0" fontId="69" fillId="0" borderId="4" xfId="0" applyFont="1" applyBorder="1" applyAlignment="1">
      <alignment vertical="center" wrapText="1"/>
    </xf>
    <xf numFmtId="2" fontId="66" fillId="0" borderId="4" xfId="0" applyNumberFormat="1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vertical="center" wrapText="1"/>
    </xf>
    <xf numFmtId="0" fontId="151" fillId="0" borderId="4" xfId="0" applyFont="1" applyBorder="1"/>
    <xf numFmtId="4" fontId="137" fillId="0" borderId="4" xfId="0" applyNumberFormat="1" applyFont="1" applyBorder="1" applyAlignment="1"/>
    <xf numFmtId="0" fontId="85" fillId="0" borderId="4" xfId="0" applyNumberFormat="1" applyFont="1" applyFill="1" applyBorder="1" applyAlignment="1">
      <alignment horizontal="left" vertical="center" wrapText="1"/>
    </xf>
    <xf numFmtId="166" fontId="85" fillId="0" borderId="4" xfId="5" applyNumberFormat="1" applyFont="1" applyFill="1" applyBorder="1" applyAlignment="1">
      <alignment vertical="center" wrapText="1"/>
    </xf>
    <xf numFmtId="0" fontId="85" fillId="2" borderId="4" xfId="0" applyFont="1" applyFill="1" applyBorder="1" applyAlignment="1">
      <alignment horizontal="center" vertical="center" wrapText="1"/>
    </xf>
    <xf numFmtId="0" fontId="137" fillId="0" borderId="4" xfId="7" applyFont="1" applyFill="1" applyBorder="1" applyAlignment="1">
      <alignment horizontal="center" vertical="center" wrapText="1"/>
    </xf>
    <xf numFmtId="4" fontId="137" fillId="0" borderId="4" xfId="5" applyNumberFormat="1" applyFont="1" applyFill="1" applyBorder="1" applyAlignment="1">
      <alignment horizontal="right" vertical="center" wrapText="1"/>
    </xf>
    <xf numFmtId="4" fontId="137" fillId="0" borderId="4" xfId="0" applyNumberFormat="1" applyFont="1" applyBorder="1" applyAlignment="1">
      <alignment vertical="center" wrapText="1"/>
    </xf>
    <xf numFmtId="165" fontId="137" fillId="0" borderId="4" xfId="0" applyNumberFormat="1" applyFont="1" applyBorder="1" applyAlignment="1">
      <alignment horizontal="center" vertical="center" wrapText="1"/>
    </xf>
    <xf numFmtId="165" fontId="85" fillId="0" borderId="4" xfId="7" applyNumberFormat="1" applyFont="1" applyFill="1" applyBorder="1" applyAlignment="1">
      <alignment horizontal="left" vertical="center" wrapText="1"/>
    </xf>
    <xf numFmtId="4" fontId="137" fillId="0" borderId="4" xfId="7" applyNumberFormat="1" applyFont="1" applyFill="1" applyBorder="1" applyAlignment="1">
      <alignment horizontal="right" vertical="center" wrapText="1"/>
    </xf>
    <xf numFmtId="4" fontId="85" fillId="0" borderId="4" xfId="7" applyNumberFormat="1" applyFont="1" applyFill="1" applyBorder="1" applyAlignment="1">
      <alignment horizontal="right" vertical="center" wrapText="1"/>
    </xf>
    <xf numFmtId="4" fontId="85" fillId="0" borderId="4" xfId="7" applyNumberFormat="1" applyFont="1" applyFill="1" applyBorder="1" applyAlignment="1">
      <alignment horizontal="right" vertical="center"/>
    </xf>
    <xf numFmtId="4" fontId="85" fillId="0" borderId="4" xfId="7" applyNumberFormat="1" applyFont="1" applyFill="1" applyBorder="1" applyAlignment="1">
      <alignment horizontal="center" vertical="center" wrapText="1"/>
    </xf>
    <xf numFmtId="4" fontId="137" fillId="0" borderId="4" xfId="7" applyNumberFormat="1" applyFont="1" applyFill="1" applyBorder="1" applyAlignment="1">
      <alignment horizontal="center" vertical="center" wrapText="1"/>
    </xf>
    <xf numFmtId="3" fontId="137" fillId="0" borderId="4" xfId="7" applyNumberFormat="1" applyFont="1" applyFill="1" applyBorder="1" applyAlignment="1">
      <alignment horizontal="center" vertical="center" wrapText="1"/>
    </xf>
    <xf numFmtId="0" fontId="137" fillId="0" borderId="0" xfId="0" applyFont="1"/>
    <xf numFmtId="4" fontId="85" fillId="0" borderId="4" xfId="7" applyNumberFormat="1" applyFont="1" applyFill="1" applyBorder="1" applyAlignment="1">
      <alignment vertical="center" wrapText="1"/>
    </xf>
    <xf numFmtId="0" fontId="137" fillId="3" borderId="4" xfId="0" applyFont="1" applyFill="1" applyBorder="1" applyAlignment="1">
      <alignment horizontal="center" vertical="center" wrapText="1"/>
    </xf>
    <xf numFmtId="1" fontId="74" fillId="0" borderId="7" xfId="0" applyNumberFormat="1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/>
    </xf>
    <xf numFmtId="0" fontId="66" fillId="0" borderId="15" xfId="5" applyFont="1" applyFill="1" applyBorder="1" applyAlignment="1">
      <alignment horizontal="center" vertical="center" wrapText="1"/>
    </xf>
    <xf numFmtId="2" fontId="69" fillId="0" borderId="4" xfId="0" applyNumberFormat="1" applyFont="1" applyBorder="1" applyAlignment="1">
      <alignment vertical="center"/>
    </xf>
    <xf numFmtId="4" fontId="69" fillId="0" borderId="4" xfId="0" applyNumberFormat="1" applyFont="1" applyBorder="1" applyAlignment="1">
      <alignment vertical="center" wrapText="1"/>
    </xf>
    <xf numFmtId="4" fontId="69" fillId="0" borderId="4" xfId="0" applyNumberFormat="1" applyFont="1" applyFill="1" applyBorder="1" applyAlignment="1">
      <alignment vertical="center"/>
    </xf>
    <xf numFmtId="0" fontId="152" fillId="0" borderId="0" xfId="0" applyFont="1"/>
    <xf numFmtId="166" fontId="69" fillId="0" borderId="4" xfId="0" applyNumberFormat="1" applyFont="1" applyFill="1" applyBorder="1" applyAlignment="1">
      <alignment vertical="center"/>
    </xf>
    <xf numFmtId="4" fontId="75" fillId="0" borderId="0" xfId="0" applyNumberFormat="1" applyFont="1"/>
    <xf numFmtId="1" fontId="84" fillId="0" borderId="4" xfId="0" applyNumberFormat="1" applyFont="1" applyFill="1" applyBorder="1" applyAlignment="1">
      <alignment horizontal="center" vertical="center"/>
    </xf>
    <xf numFmtId="1" fontId="84" fillId="0" borderId="4" xfId="0" applyNumberFormat="1" applyFont="1" applyFill="1" applyBorder="1" applyAlignment="1">
      <alignment horizontal="center" vertical="center" wrapText="1"/>
    </xf>
    <xf numFmtId="3" fontId="116" fillId="0" borderId="4" xfId="7" applyNumberFormat="1" applyFont="1" applyFill="1" applyBorder="1" applyAlignment="1">
      <alignment vertical="center" wrapText="1"/>
    </xf>
    <xf numFmtId="49" fontId="81" fillId="0" borderId="4" xfId="0" applyNumberFormat="1" applyFont="1" applyBorder="1" applyAlignment="1">
      <alignment horizontal="center" vertical="center" wrapText="1"/>
    </xf>
    <xf numFmtId="4" fontId="50" fillId="0" borderId="0" xfId="0" applyNumberFormat="1" applyFont="1"/>
    <xf numFmtId="4" fontId="85" fillId="0" borderId="0" xfId="0" applyNumberFormat="1" applyFont="1"/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3" fillId="0" borderId="0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73" fillId="0" borderId="19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103" fillId="0" borderId="0" xfId="0" applyFont="1" applyBorder="1" applyAlignment="1">
      <alignment horizontal="left"/>
    </xf>
    <xf numFmtId="0" fontId="25" fillId="0" borderId="0" xfId="0" applyFont="1" applyFill="1" applyAlignment="1">
      <alignment horizontal="center" vertical="distributed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/>
    </xf>
    <xf numFmtId="0" fontId="84" fillId="0" borderId="22" xfId="0" applyFont="1" applyFill="1" applyBorder="1" applyAlignment="1">
      <alignment horizontal="center" vertical="center"/>
    </xf>
    <xf numFmtId="0" fontId="84" fillId="0" borderId="18" xfId="0" applyFont="1" applyFill="1" applyBorder="1" applyAlignment="1">
      <alignment horizontal="center" vertical="center"/>
    </xf>
    <xf numFmtId="1" fontId="66" fillId="0" borderId="7" xfId="0" applyNumberFormat="1" applyFont="1" applyFill="1" applyBorder="1" applyAlignment="1">
      <alignment horizontal="center" vertical="center" wrapText="1"/>
    </xf>
    <xf numFmtId="1" fontId="66" fillId="0" borderId="15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distributed" wrapText="1"/>
    </xf>
    <xf numFmtId="0" fontId="29" fillId="0" borderId="1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16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 vertical="center"/>
    </xf>
    <xf numFmtId="0" fontId="135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0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 wrapText="1"/>
    </xf>
    <xf numFmtId="0" fontId="104" fillId="3" borderId="1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left" vertical="center" wrapText="1"/>
    </xf>
    <xf numFmtId="2" fontId="74" fillId="0" borderId="4" xfId="0" applyNumberFormat="1" applyFont="1" applyFill="1" applyBorder="1" applyAlignment="1">
      <alignment horizontal="left" vertical="center" wrapText="1"/>
    </xf>
    <xf numFmtId="2" fontId="116" fillId="0" borderId="4" xfId="0" applyNumberFormat="1" applyFont="1" applyFill="1" applyBorder="1" applyAlignment="1">
      <alignment horizontal="left" vertical="center" wrapText="1"/>
    </xf>
    <xf numFmtId="0" fontId="42" fillId="0" borderId="7" xfId="0" applyFont="1" applyBorder="1" applyAlignment="1">
      <alignment vertical="center" wrapText="1"/>
    </xf>
    <xf numFmtId="0" fontId="96" fillId="0" borderId="4" xfId="6" applyFont="1" applyFill="1" applyBorder="1" applyAlignment="1">
      <alignment horizontal="left" vertical="center" wrapText="1"/>
    </xf>
  </cellXfs>
  <cellStyles count="9">
    <cellStyle name="Chuẩn 2" xfId="2"/>
    <cellStyle name="Comma" xfId="1" builtinId="3"/>
    <cellStyle name="Normal" xfId="0" builtinId="0"/>
    <cellStyle name="Normal 2" xfId="3"/>
    <cellStyle name="Normal 4" xfId="8"/>
    <cellStyle name="Normal_06-07" xfId="4"/>
    <cellStyle name="Normal_QH_VinhThanh" xfId="5"/>
    <cellStyle name="Normal_QH_VinhThanh 2" xfId="7"/>
    <cellStyle name="Normal_THop_Tinh(HaNoi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D45" sqref="D45"/>
    </sheetView>
  </sheetViews>
  <sheetFormatPr defaultRowHeight="15" x14ac:dyDescent="0.25"/>
  <cols>
    <col min="1" max="1" width="4.7109375" customWidth="1"/>
    <col min="2" max="2" width="18.7109375" customWidth="1"/>
    <col min="3" max="3" width="7" customWidth="1"/>
    <col min="4" max="4" width="9.85546875" customWidth="1"/>
    <col min="5" max="5" width="7" customWidth="1"/>
    <col min="6" max="6" width="8.140625" customWidth="1"/>
    <col min="7" max="7" width="8.42578125" customWidth="1"/>
    <col min="8" max="8" width="8.85546875" customWidth="1"/>
    <col min="9" max="9" width="9.42578125" customWidth="1"/>
    <col min="10" max="11" width="9.28515625" customWidth="1"/>
    <col min="12" max="12" width="8.140625" customWidth="1"/>
    <col min="13" max="13" width="8.28515625" customWidth="1"/>
    <col min="14" max="14" width="9.140625" customWidth="1"/>
    <col min="15" max="15" width="8.5703125" customWidth="1"/>
    <col min="16" max="16" width="8.7109375" customWidth="1"/>
  </cols>
  <sheetData>
    <row r="1" spans="1:16" ht="15.75" customHeight="1" x14ac:dyDescent="0.25">
      <c r="A1" s="727" t="s">
        <v>674</v>
      </c>
      <c r="B1" s="727"/>
      <c r="C1" s="72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.75" customHeight="1" x14ac:dyDescent="0.25">
      <c r="A2" s="728" t="s">
        <v>344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</row>
    <row r="3" spans="1:16" ht="13.5" customHeight="1" x14ac:dyDescent="0.25">
      <c r="A3" s="27"/>
      <c r="B3" s="71"/>
      <c r="C3" s="27"/>
      <c r="D3" s="40"/>
      <c r="E3" s="27"/>
      <c r="F3" s="27"/>
      <c r="G3" s="71"/>
      <c r="H3" s="27"/>
      <c r="I3" s="27"/>
      <c r="J3" s="27"/>
      <c r="K3" s="27"/>
      <c r="L3" s="27"/>
      <c r="M3" s="27"/>
      <c r="N3" s="730" t="s">
        <v>229</v>
      </c>
      <c r="O3" s="730"/>
      <c r="P3" s="730"/>
    </row>
    <row r="4" spans="1:16" ht="7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5"/>
      <c r="N4" s="731"/>
      <c r="O4" s="731"/>
      <c r="P4" s="731"/>
    </row>
    <row r="5" spans="1:16" ht="18" customHeight="1" x14ac:dyDescent="0.25">
      <c r="A5" s="732" t="s">
        <v>0</v>
      </c>
      <c r="B5" s="732" t="s">
        <v>1</v>
      </c>
      <c r="C5" s="732" t="s">
        <v>2</v>
      </c>
      <c r="D5" s="732" t="s">
        <v>87</v>
      </c>
      <c r="E5" s="733" t="s">
        <v>665</v>
      </c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</row>
    <row r="6" spans="1:16" ht="45" customHeight="1" x14ac:dyDescent="0.25">
      <c r="A6" s="732"/>
      <c r="B6" s="732"/>
      <c r="C6" s="732"/>
      <c r="D6" s="732"/>
      <c r="E6" s="509" t="s">
        <v>124</v>
      </c>
      <c r="F6" s="509" t="s">
        <v>337</v>
      </c>
      <c r="G6" s="509" t="s">
        <v>336</v>
      </c>
      <c r="H6" s="509" t="s">
        <v>335</v>
      </c>
      <c r="I6" s="509" t="s">
        <v>334</v>
      </c>
      <c r="J6" s="509" t="s">
        <v>333</v>
      </c>
      <c r="K6" s="509" t="s">
        <v>332</v>
      </c>
      <c r="L6" s="509" t="s">
        <v>331</v>
      </c>
      <c r="M6" s="509" t="s">
        <v>339</v>
      </c>
      <c r="N6" s="509" t="s">
        <v>338</v>
      </c>
      <c r="O6" s="509" t="s">
        <v>330</v>
      </c>
      <c r="P6" s="509" t="s">
        <v>329</v>
      </c>
    </row>
    <row r="7" spans="1:16" ht="13.5" customHeight="1" x14ac:dyDescent="0.25">
      <c r="A7" s="42">
        <v>-1</v>
      </c>
      <c r="B7" s="42">
        <v>-2</v>
      </c>
      <c r="C7" s="42">
        <v>-3</v>
      </c>
      <c r="D7" s="43" t="s">
        <v>243</v>
      </c>
      <c r="E7" s="42">
        <v>-5</v>
      </c>
      <c r="F7" s="42">
        <v>-6</v>
      </c>
      <c r="G7" s="42">
        <v>-7</v>
      </c>
      <c r="H7" s="42">
        <v>-8</v>
      </c>
      <c r="I7" s="42">
        <v>-9</v>
      </c>
      <c r="J7" s="42">
        <v>-10</v>
      </c>
      <c r="K7" s="42">
        <v>-11</v>
      </c>
      <c r="L7" s="42">
        <v>-12</v>
      </c>
      <c r="M7" s="42">
        <v>-13</v>
      </c>
      <c r="N7" s="42">
        <v>-14</v>
      </c>
      <c r="O7" s="42">
        <v>-15</v>
      </c>
      <c r="P7" s="42">
        <v>-16</v>
      </c>
    </row>
    <row r="8" spans="1:16" ht="15.95" customHeight="1" x14ac:dyDescent="0.25">
      <c r="A8" s="318"/>
      <c r="B8" s="318" t="s">
        <v>626</v>
      </c>
      <c r="C8" s="318"/>
      <c r="D8" s="319">
        <v>110319.85199999998</v>
      </c>
      <c r="E8" s="319">
        <v>796.92399999999998</v>
      </c>
      <c r="F8" s="319">
        <v>4784.4670000000006</v>
      </c>
      <c r="G8" s="319">
        <v>8647.8810000000012</v>
      </c>
      <c r="H8" s="319">
        <v>10531.235000000001</v>
      </c>
      <c r="I8" s="319">
        <v>26017.909</v>
      </c>
      <c r="J8" s="319">
        <v>15664.094999999998</v>
      </c>
      <c r="K8" s="319">
        <v>11254.742</v>
      </c>
      <c r="L8" s="319">
        <v>3792.92</v>
      </c>
      <c r="M8" s="319">
        <v>4063.9500000000003</v>
      </c>
      <c r="N8" s="319">
        <v>14469.594000000001</v>
      </c>
      <c r="O8" s="319">
        <v>4374.9990000000007</v>
      </c>
      <c r="P8" s="319">
        <v>5921.1359999999995</v>
      </c>
    </row>
    <row r="9" spans="1:16" ht="15.95" customHeight="1" x14ac:dyDescent="0.25">
      <c r="A9" s="320">
        <v>1</v>
      </c>
      <c r="B9" s="321" t="s">
        <v>44</v>
      </c>
      <c r="C9" s="320" t="s">
        <v>4</v>
      </c>
      <c r="D9" s="322">
        <v>94813.016000000003</v>
      </c>
      <c r="E9" s="323">
        <v>546.70699999999999</v>
      </c>
      <c r="F9" s="323">
        <v>4475.0010000000002</v>
      </c>
      <c r="G9" s="323">
        <v>8142.6460000000006</v>
      </c>
      <c r="H9" s="323">
        <v>9611.6850000000013</v>
      </c>
      <c r="I9" s="323">
        <v>23101.592000000001</v>
      </c>
      <c r="J9" s="323">
        <v>15118.214999999997</v>
      </c>
      <c r="K9" s="323">
        <v>9354.8379999999997</v>
      </c>
      <c r="L9" s="323">
        <v>3461.7669999999998</v>
      </c>
      <c r="M9" s="323">
        <v>3608.6950000000002</v>
      </c>
      <c r="N9" s="323">
        <v>8706.3670000000002</v>
      </c>
      <c r="O9" s="323">
        <v>3853.9910000000004</v>
      </c>
      <c r="P9" s="323">
        <v>4831.5119999999997</v>
      </c>
    </row>
    <row r="10" spans="1:16" ht="15.95" customHeight="1" x14ac:dyDescent="0.25">
      <c r="A10" s="324" t="s">
        <v>134</v>
      </c>
      <c r="B10" s="325" t="s">
        <v>45</v>
      </c>
      <c r="C10" s="324" t="s">
        <v>5</v>
      </c>
      <c r="D10" s="326">
        <v>319.27500000000003</v>
      </c>
      <c r="E10" s="129">
        <v>0</v>
      </c>
      <c r="F10" s="327">
        <v>79.906999999999996</v>
      </c>
      <c r="G10" s="327">
        <v>199.489</v>
      </c>
      <c r="H10" s="327">
        <v>0</v>
      </c>
      <c r="I10" s="327">
        <v>39.878999999999998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</row>
    <row r="11" spans="1:16" ht="22.5" customHeight="1" x14ac:dyDescent="0.25">
      <c r="A11" s="328"/>
      <c r="B11" s="329" t="s">
        <v>46</v>
      </c>
      <c r="C11" s="330" t="s">
        <v>6</v>
      </c>
      <c r="D11" s="132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</row>
    <row r="12" spans="1:16" ht="26.25" customHeight="1" x14ac:dyDescent="0.25">
      <c r="A12" s="324" t="s">
        <v>138</v>
      </c>
      <c r="B12" s="325" t="s">
        <v>47</v>
      </c>
      <c r="C12" s="324" t="s">
        <v>7</v>
      </c>
      <c r="D12" s="326">
        <v>12589.602999999999</v>
      </c>
      <c r="E12" s="327">
        <v>101.76</v>
      </c>
      <c r="F12" s="327">
        <v>1201.7449999999999</v>
      </c>
      <c r="G12" s="327">
        <v>2456.1889999999999</v>
      </c>
      <c r="H12" s="327">
        <v>3756.2820000000002</v>
      </c>
      <c r="I12" s="327">
        <v>20.655999999999999</v>
      </c>
      <c r="J12" s="327">
        <v>442.137</v>
      </c>
      <c r="K12" s="327">
        <v>162.10900000000001</v>
      </c>
      <c r="L12" s="327">
        <v>394.60199999999998</v>
      </c>
      <c r="M12" s="327">
        <v>851.29499999999996</v>
      </c>
      <c r="N12" s="327">
        <v>148.45400000000001</v>
      </c>
      <c r="O12" s="327">
        <v>1647.222</v>
      </c>
      <c r="P12" s="327">
        <v>1407.152</v>
      </c>
    </row>
    <row r="13" spans="1:16" ht="15.95" customHeight="1" x14ac:dyDescent="0.25">
      <c r="A13" s="324" t="s">
        <v>185</v>
      </c>
      <c r="B13" s="325" t="s">
        <v>48</v>
      </c>
      <c r="C13" s="324" t="s">
        <v>8</v>
      </c>
      <c r="D13" s="326">
        <v>48444.380999999994</v>
      </c>
      <c r="E13" s="327">
        <v>427.197</v>
      </c>
      <c r="F13" s="327">
        <v>3181.4319999999998</v>
      </c>
      <c r="G13" s="327">
        <v>5419.174</v>
      </c>
      <c r="H13" s="327">
        <v>5839.9620000000004</v>
      </c>
      <c r="I13" s="327">
        <v>4680.3109999999997</v>
      </c>
      <c r="J13" s="327">
        <v>7995.9129999999996</v>
      </c>
      <c r="K13" s="327">
        <v>6951.0529999999999</v>
      </c>
      <c r="L13" s="327">
        <v>3046.9560000000001</v>
      </c>
      <c r="M13" s="327">
        <v>2738.4580000000001</v>
      </c>
      <c r="N13" s="327">
        <v>2558.386</v>
      </c>
      <c r="O13" s="327">
        <v>2197.0790000000002</v>
      </c>
      <c r="P13" s="327">
        <v>3408.46</v>
      </c>
    </row>
    <row r="14" spans="1:16" ht="15.95" customHeight="1" x14ac:dyDescent="0.25">
      <c r="A14" s="324" t="s">
        <v>186</v>
      </c>
      <c r="B14" s="325" t="s">
        <v>49</v>
      </c>
      <c r="C14" s="324" t="s">
        <v>9</v>
      </c>
      <c r="D14" s="326">
        <v>29617.213</v>
      </c>
      <c r="E14" s="129">
        <v>0</v>
      </c>
      <c r="F14" s="129">
        <v>0</v>
      </c>
      <c r="G14" s="129">
        <v>0</v>
      </c>
      <c r="H14" s="129">
        <v>0</v>
      </c>
      <c r="I14" s="327">
        <v>18052.096000000001</v>
      </c>
      <c r="J14" s="327">
        <v>6640.4409999999998</v>
      </c>
      <c r="K14" s="327">
        <v>636.69500000000005</v>
      </c>
      <c r="L14" s="65">
        <v>0</v>
      </c>
      <c r="M14" s="65">
        <v>0</v>
      </c>
      <c r="N14" s="327">
        <v>4287.9809999999998</v>
      </c>
      <c r="O14" s="65">
        <v>0</v>
      </c>
      <c r="P14" s="65">
        <v>0</v>
      </c>
    </row>
    <row r="15" spans="1:16" ht="15.95" customHeight="1" x14ac:dyDescent="0.25">
      <c r="A15" s="324" t="s">
        <v>187</v>
      </c>
      <c r="B15" s="325" t="s">
        <v>50</v>
      </c>
      <c r="C15" s="324" t="s">
        <v>10</v>
      </c>
      <c r="D15" s="326">
        <v>33.735999999999997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327">
        <v>33.735999999999997</v>
      </c>
      <c r="O15" s="65">
        <v>0</v>
      </c>
      <c r="P15" s="65">
        <v>0</v>
      </c>
    </row>
    <row r="16" spans="1:16" ht="15.95" customHeight="1" x14ac:dyDescent="0.25">
      <c r="A16" s="324" t="s">
        <v>188</v>
      </c>
      <c r="B16" s="325" t="s">
        <v>51</v>
      </c>
      <c r="C16" s="324" t="s">
        <v>11</v>
      </c>
      <c r="D16" s="326">
        <v>3598.8009999999999</v>
      </c>
      <c r="E16" s="129">
        <v>0</v>
      </c>
      <c r="F16" s="327">
        <v>5.9450000000000003</v>
      </c>
      <c r="G16" s="327">
        <v>48.77</v>
      </c>
      <c r="H16" s="65">
        <v>0</v>
      </c>
      <c r="I16" s="327">
        <v>305.24400000000003</v>
      </c>
      <c r="J16" s="327">
        <v>0</v>
      </c>
      <c r="K16" s="327">
        <v>1570.9829999999999</v>
      </c>
      <c r="L16" s="65">
        <v>0</v>
      </c>
      <c r="M16" s="65">
        <v>0</v>
      </c>
      <c r="N16" s="327">
        <v>1667.8589999999999</v>
      </c>
      <c r="O16" s="65">
        <v>0</v>
      </c>
      <c r="P16" s="65">
        <v>0</v>
      </c>
    </row>
    <row r="17" spans="1:16" ht="36" customHeight="1" x14ac:dyDescent="0.25">
      <c r="A17" s="324"/>
      <c r="B17" s="329" t="s">
        <v>618</v>
      </c>
      <c r="C17" s="331" t="s">
        <v>321</v>
      </c>
      <c r="D17" s="132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</row>
    <row r="18" spans="1:16" ht="25.5" customHeight="1" x14ac:dyDescent="0.25">
      <c r="A18" s="324" t="s">
        <v>189</v>
      </c>
      <c r="B18" s="325" t="s">
        <v>52</v>
      </c>
      <c r="C18" s="324" t="s">
        <v>12</v>
      </c>
      <c r="D18" s="326">
        <v>140.636</v>
      </c>
      <c r="E18" s="327">
        <v>17.734999999999999</v>
      </c>
      <c r="F18" s="327">
        <v>5.702</v>
      </c>
      <c r="G18" s="327">
        <v>19.024000000000001</v>
      </c>
      <c r="H18" s="327">
        <v>3.714</v>
      </c>
      <c r="I18" s="65">
        <v>0</v>
      </c>
      <c r="J18" s="327">
        <v>0.85299999999999998</v>
      </c>
      <c r="K18" s="327">
        <v>30.579000000000001</v>
      </c>
      <c r="L18" s="327">
        <v>20.161000000000001</v>
      </c>
      <c r="M18" s="327">
        <v>9.1679999999999993</v>
      </c>
      <c r="N18" s="327">
        <v>9.92</v>
      </c>
      <c r="O18" s="327">
        <v>7.88</v>
      </c>
      <c r="P18" s="327">
        <v>15.9</v>
      </c>
    </row>
    <row r="19" spans="1:16" ht="15" customHeight="1" x14ac:dyDescent="0.25">
      <c r="A19" s="324" t="s">
        <v>190</v>
      </c>
      <c r="B19" s="325" t="s">
        <v>53</v>
      </c>
      <c r="C19" s="324" t="s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 ht="15" customHeight="1" x14ac:dyDescent="0.25">
      <c r="A20" s="324" t="s">
        <v>212</v>
      </c>
      <c r="B20" s="325" t="s">
        <v>54</v>
      </c>
      <c r="C20" s="324" t="s">
        <v>14</v>
      </c>
      <c r="D20" s="326">
        <v>69.371000000000009</v>
      </c>
      <c r="E20" s="327">
        <v>1.4999999999999999E-2</v>
      </c>
      <c r="F20" s="327">
        <v>0.27</v>
      </c>
      <c r="G20" s="65">
        <v>0</v>
      </c>
      <c r="H20" s="327">
        <v>11.727</v>
      </c>
      <c r="I20" s="327">
        <v>3.4060000000000001</v>
      </c>
      <c r="J20" s="327">
        <v>38.871000000000002</v>
      </c>
      <c r="K20" s="327">
        <v>3.419</v>
      </c>
      <c r="L20" s="327">
        <v>4.8000000000000001E-2</v>
      </c>
      <c r="M20" s="327">
        <v>9.7739999999999991</v>
      </c>
      <c r="N20" s="327">
        <v>3.1E-2</v>
      </c>
      <c r="O20" s="327">
        <v>1.81</v>
      </c>
      <c r="P20" s="65">
        <v>0</v>
      </c>
    </row>
    <row r="21" spans="1:16" ht="15" customHeight="1" x14ac:dyDescent="0.25">
      <c r="A21" s="333">
        <v>2</v>
      </c>
      <c r="B21" s="256" t="s">
        <v>55</v>
      </c>
      <c r="C21" s="333" t="s">
        <v>15</v>
      </c>
      <c r="D21" s="322">
        <v>15506.835999999999</v>
      </c>
      <c r="E21" s="322">
        <v>250.21699999999998</v>
      </c>
      <c r="F21" s="322">
        <v>309.46600000000001</v>
      </c>
      <c r="G21" s="322">
        <v>505.23500000000001</v>
      </c>
      <c r="H21" s="322">
        <v>919.55</v>
      </c>
      <c r="I21" s="322">
        <v>2916.317</v>
      </c>
      <c r="J21" s="322">
        <v>545.88000000000011</v>
      </c>
      <c r="K21" s="322">
        <v>1899.904</v>
      </c>
      <c r="L21" s="322">
        <v>331.15300000000002</v>
      </c>
      <c r="M21" s="322">
        <v>455.255</v>
      </c>
      <c r="N21" s="322">
        <v>5763.2269999999999</v>
      </c>
      <c r="O21" s="322">
        <v>521.00799999999992</v>
      </c>
      <c r="P21" s="322">
        <v>1089.624</v>
      </c>
    </row>
    <row r="22" spans="1:16" ht="15" customHeight="1" x14ac:dyDescent="0.25">
      <c r="A22" s="324" t="s">
        <v>144</v>
      </c>
      <c r="B22" s="325" t="s">
        <v>56</v>
      </c>
      <c r="C22" s="324" t="s">
        <v>16</v>
      </c>
      <c r="D22" s="326">
        <v>119.962</v>
      </c>
      <c r="E22" s="65">
        <v>0</v>
      </c>
      <c r="F22" s="327">
        <v>4.3360000000000003</v>
      </c>
      <c r="G22" s="327">
        <v>26.975000000000001</v>
      </c>
      <c r="H22" s="327">
        <v>12.67</v>
      </c>
      <c r="I22" s="327">
        <v>9.7910000000000004</v>
      </c>
      <c r="J22" s="327">
        <v>7.1550000000000002</v>
      </c>
      <c r="K22" s="65">
        <v>0</v>
      </c>
      <c r="L22" s="65">
        <v>0</v>
      </c>
      <c r="M22" s="327">
        <v>26.306000000000001</v>
      </c>
      <c r="N22" s="65">
        <v>0</v>
      </c>
      <c r="O22" s="327">
        <v>25.657</v>
      </c>
      <c r="P22" s="327">
        <v>7.0720000000000001</v>
      </c>
    </row>
    <row r="23" spans="1:16" ht="15" customHeight="1" x14ac:dyDescent="0.25">
      <c r="A23" s="324" t="s">
        <v>145</v>
      </c>
      <c r="B23" s="325" t="s">
        <v>57</v>
      </c>
      <c r="C23" s="324" t="s">
        <v>17</v>
      </c>
      <c r="D23" s="326">
        <v>43.787999999999997</v>
      </c>
      <c r="E23" s="327">
        <v>2.8029999999999999</v>
      </c>
      <c r="F23" s="65">
        <v>0</v>
      </c>
      <c r="G23" s="65">
        <v>0</v>
      </c>
      <c r="H23" s="65">
        <v>0</v>
      </c>
      <c r="I23" s="327">
        <v>0.5</v>
      </c>
      <c r="J23" s="65">
        <v>0</v>
      </c>
      <c r="K23" s="65">
        <v>0</v>
      </c>
      <c r="L23" s="327">
        <v>0.70799999999999996</v>
      </c>
      <c r="M23" s="327">
        <v>25.093</v>
      </c>
      <c r="N23" s="65">
        <v>0</v>
      </c>
      <c r="O23" s="65">
        <v>0</v>
      </c>
      <c r="P23" s="327">
        <v>14.683999999999999</v>
      </c>
    </row>
    <row r="24" spans="1:16" ht="15" customHeight="1" x14ac:dyDescent="0.25">
      <c r="A24" s="324" t="s">
        <v>191</v>
      </c>
      <c r="B24" s="325" t="s">
        <v>58</v>
      </c>
      <c r="C24" s="324" t="s">
        <v>18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ht="15" customHeight="1" x14ac:dyDescent="0.25">
      <c r="A25" s="324" t="s">
        <v>192</v>
      </c>
      <c r="B25" s="325" t="s">
        <v>60</v>
      </c>
      <c r="C25" s="324" t="s">
        <v>20</v>
      </c>
      <c r="D25" s="326">
        <v>51.38</v>
      </c>
      <c r="E25" s="65">
        <v>0</v>
      </c>
      <c r="F25" s="65">
        <v>0</v>
      </c>
      <c r="G25" s="65">
        <v>0</v>
      </c>
      <c r="H25" s="334">
        <v>51.38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24.75" customHeight="1" x14ac:dyDescent="0.25">
      <c r="A26" s="324" t="s">
        <v>193</v>
      </c>
      <c r="B26" s="325" t="s">
        <v>61</v>
      </c>
      <c r="C26" s="324" t="s">
        <v>21</v>
      </c>
      <c r="D26" s="326">
        <v>41.790000000000006</v>
      </c>
      <c r="E26" s="327">
        <v>2.2200000000000002</v>
      </c>
      <c r="F26" s="334">
        <v>8.59</v>
      </c>
      <c r="G26" s="334">
        <v>12.28</v>
      </c>
      <c r="H26" s="334">
        <v>0.99</v>
      </c>
      <c r="I26" s="334">
        <v>1.57</v>
      </c>
      <c r="J26" s="334">
        <v>2.39</v>
      </c>
      <c r="K26" s="334">
        <v>0.72</v>
      </c>
      <c r="L26" s="334">
        <v>5.88</v>
      </c>
      <c r="M26" s="334">
        <v>5.24</v>
      </c>
      <c r="N26" s="334">
        <v>0.34</v>
      </c>
      <c r="O26" s="334">
        <v>0.54</v>
      </c>
      <c r="P26" s="334">
        <v>1.03</v>
      </c>
    </row>
    <row r="27" spans="1:16" ht="24.75" customHeight="1" x14ac:dyDescent="0.25">
      <c r="A27" s="324" t="s">
        <v>194</v>
      </c>
      <c r="B27" s="325" t="s">
        <v>62</v>
      </c>
      <c r="C27" s="324" t="s">
        <v>22</v>
      </c>
      <c r="D27" s="326">
        <v>394.41999999999996</v>
      </c>
      <c r="E27" s="327">
        <v>12.02</v>
      </c>
      <c r="F27" s="334">
        <v>14.34</v>
      </c>
      <c r="G27" s="334">
        <v>13.41</v>
      </c>
      <c r="H27" s="334">
        <v>58.53</v>
      </c>
      <c r="I27" s="334">
        <v>16.3</v>
      </c>
      <c r="J27" s="334">
        <v>104.8</v>
      </c>
      <c r="K27" s="334">
        <v>56.12</v>
      </c>
      <c r="L27" s="334">
        <v>38.76</v>
      </c>
      <c r="M27" s="334">
        <v>17.77</v>
      </c>
      <c r="N27" s="334">
        <v>3.57</v>
      </c>
      <c r="O27" s="334">
        <v>1.92</v>
      </c>
      <c r="P27" s="334">
        <v>56.88</v>
      </c>
    </row>
    <row r="28" spans="1:16" ht="23.25" customHeight="1" x14ac:dyDescent="0.25">
      <c r="A28" s="324" t="s">
        <v>195</v>
      </c>
      <c r="B28" s="325" t="s">
        <v>63</v>
      </c>
      <c r="C28" s="324" t="s">
        <v>23</v>
      </c>
      <c r="D28" s="326">
        <v>281.43</v>
      </c>
      <c r="E28" s="65">
        <v>0</v>
      </c>
      <c r="F28" s="490">
        <v>2.0299999999999998</v>
      </c>
      <c r="G28" s="65">
        <v>0</v>
      </c>
      <c r="H28" s="65">
        <v>0</v>
      </c>
      <c r="I28" s="490">
        <v>247</v>
      </c>
      <c r="J28" s="490">
        <v>22.44</v>
      </c>
      <c r="K28" s="65">
        <v>0</v>
      </c>
      <c r="L28" s="65">
        <v>0</v>
      </c>
      <c r="M28" s="65">
        <v>0</v>
      </c>
      <c r="N28" s="65">
        <v>0</v>
      </c>
      <c r="O28" s="490">
        <v>9.9600000000000009</v>
      </c>
      <c r="P28" s="65">
        <v>0</v>
      </c>
    </row>
    <row r="29" spans="1:16" ht="26.25" customHeight="1" x14ac:dyDescent="0.25">
      <c r="A29" s="335" t="s">
        <v>196</v>
      </c>
      <c r="B29" s="325" t="s">
        <v>627</v>
      </c>
      <c r="C29" s="324" t="s">
        <v>35</v>
      </c>
      <c r="D29" s="326">
        <v>24.34</v>
      </c>
      <c r="E29" s="65">
        <v>0</v>
      </c>
      <c r="F29" s="490">
        <v>5.62</v>
      </c>
      <c r="G29" s="65">
        <v>0</v>
      </c>
      <c r="H29" s="490">
        <v>5.49</v>
      </c>
      <c r="I29" s="490">
        <v>6.27</v>
      </c>
      <c r="J29" s="490">
        <v>5.66</v>
      </c>
      <c r="K29" s="65">
        <v>0</v>
      </c>
      <c r="L29" s="65">
        <v>0</v>
      </c>
      <c r="M29" s="490">
        <v>1.3</v>
      </c>
      <c r="N29" s="65">
        <v>0</v>
      </c>
      <c r="O29" s="65">
        <v>0</v>
      </c>
      <c r="P29" s="65">
        <v>0</v>
      </c>
    </row>
    <row r="30" spans="1:16" ht="38.25" customHeight="1" x14ac:dyDescent="0.25">
      <c r="A30" s="311" t="s">
        <v>197</v>
      </c>
      <c r="B30" s="282" t="s">
        <v>64</v>
      </c>
      <c r="C30" s="311" t="s">
        <v>24</v>
      </c>
      <c r="D30" s="326">
        <v>3190.6289999999999</v>
      </c>
      <c r="E30" s="326">
        <v>87.88</v>
      </c>
      <c r="F30" s="326">
        <v>158.18500000000006</v>
      </c>
      <c r="G30" s="326">
        <v>263.02000000000004</v>
      </c>
      <c r="H30" s="326">
        <v>294.86</v>
      </c>
      <c r="I30" s="326">
        <v>255.61700000000005</v>
      </c>
      <c r="J30" s="326">
        <v>241.916</v>
      </c>
      <c r="K30" s="326">
        <v>394.55100000000004</v>
      </c>
      <c r="L30" s="326">
        <v>135.203</v>
      </c>
      <c r="M30" s="326">
        <v>174.22000000000003</v>
      </c>
      <c r="N30" s="326">
        <v>318.28699999999992</v>
      </c>
      <c r="O30" s="326">
        <v>243.09100000000004</v>
      </c>
      <c r="P30" s="326">
        <v>623.79899999999998</v>
      </c>
    </row>
    <row r="31" spans="1:16" ht="15" customHeight="1" x14ac:dyDescent="0.25">
      <c r="A31" s="330" t="s">
        <v>619</v>
      </c>
      <c r="B31" s="332" t="s">
        <v>213</v>
      </c>
      <c r="C31" s="330" t="s">
        <v>143</v>
      </c>
      <c r="D31" s="339">
        <v>2086.1600000000003</v>
      </c>
      <c r="E31" s="339">
        <v>54.77</v>
      </c>
      <c r="F31" s="339">
        <v>134.81</v>
      </c>
      <c r="G31" s="339">
        <v>194.66</v>
      </c>
      <c r="H31" s="339">
        <v>251.61</v>
      </c>
      <c r="I31" s="339">
        <v>227.44</v>
      </c>
      <c r="J31" s="339">
        <v>191</v>
      </c>
      <c r="K31" s="339">
        <v>246.11</v>
      </c>
      <c r="L31" s="339">
        <v>104.2</v>
      </c>
      <c r="M31" s="339">
        <v>112.74</v>
      </c>
      <c r="N31" s="339">
        <v>233.79</v>
      </c>
      <c r="O31" s="339">
        <v>154.16</v>
      </c>
      <c r="P31" s="339">
        <v>180.87</v>
      </c>
    </row>
    <row r="32" spans="1:16" ht="15" customHeight="1" x14ac:dyDescent="0.25">
      <c r="A32" s="157" t="s">
        <v>619</v>
      </c>
      <c r="B32" s="337" t="s">
        <v>318</v>
      </c>
      <c r="C32" s="338" t="s">
        <v>141</v>
      </c>
      <c r="D32" s="339">
        <v>369.48999999999995</v>
      </c>
      <c r="E32" s="340">
        <v>12.7</v>
      </c>
      <c r="F32" s="341">
        <v>11.27</v>
      </c>
      <c r="G32" s="341">
        <v>47.12</v>
      </c>
      <c r="H32" s="341">
        <v>24.13</v>
      </c>
      <c r="I32" s="341">
        <v>5.86</v>
      </c>
      <c r="J32" s="341">
        <v>36.21</v>
      </c>
      <c r="K32" s="341">
        <v>11.87</v>
      </c>
      <c r="L32" s="341">
        <v>21.36</v>
      </c>
      <c r="M32" s="341">
        <v>52.89</v>
      </c>
      <c r="N32" s="341">
        <v>14.82</v>
      </c>
      <c r="O32" s="341">
        <v>23.75</v>
      </c>
      <c r="P32" s="341">
        <v>107.51</v>
      </c>
    </row>
    <row r="33" spans="1:16" ht="15" customHeight="1" x14ac:dyDescent="0.25">
      <c r="A33" s="157" t="s">
        <v>619</v>
      </c>
      <c r="B33" s="337" t="s">
        <v>628</v>
      </c>
      <c r="C33" s="338" t="s">
        <v>217</v>
      </c>
      <c r="D33" s="339">
        <v>16.830000000000002</v>
      </c>
      <c r="E33" s="340">
        <v>7.74</v>
      </c>
      <c r="F33" s="341">
        <v>1.8</v>
      </c>
      <c r="G33" s="341">
        <v>0.5</v>
      </c>
      <c r="H33" s="341">
        <v>1.1000000000000001</v>
      </c>
      <c r="I33" s="341">
        <v>4.24</v>
      </c>
      <c r="J33" s="65">
        <v>0</v>
      </c>
      <c r="K33" s="65">
        <v>0</v>
      </c>
      <c r="L33" s="65">
        <v>0</v>
      </c>
      <c r="M33" s="341">
        <v>0.66</v>
      </c>
      <c r="N33" s="341">
        <v>0.51</v>
      </c>
      <c r="O33" s="65">
        <v>0</v>
      </c>
      <c r="P33" s="341">
        <v>0.28000000000000003</v>
      </c>
    </row>
    <row r="34" spans="1:16" ht="15" customHeight="1" x14ac:dyDescent="0.25">
      <c r="A34" s="157" t="s">
        <v>619</v>
      </c>
      <c r="B34" s="337" t="s">
        <v>629</v>
      </c>
      <c r="C34" s="338" t="s">
        <v>219</v>
      </c>
      <c r="D34" s="339">
        <v>6.4000000000000012</v>
      </c>
      <c r="E34" s="340">
        <v>2.62</v>
      </c>
      <c r="F34" s="341">
        <v>0.33</v>
      </c>
      <c r="G34" s="341">
        <v>0.61</v>
      </c>
      <c r="H34" s="341">
        <v>0.2</v>
      </c>
      <c r="I34" s="341">
        <v>0.65</v>
      </c>
      <c r="J34" s="341">
        <v>0.49</v>
      </c>
      <c r="K34" s="341">
        <v>0.24</v>
      </c>
      <c r="L34" s="341">
        <v>0.5</v>
      </c>
      <c r="M34" s="341">
        <v>0.11</v>
      </c>
      <c r="N34" s="341">
        <v>0.26</v>
      </c>
      <c r="O34" s="341">
        <v>0.19</v>
      </c>
      <c r="P34" s="341">
        <v>0.2</v>
      </c>
    </row>
    <row r="35" spans="1:16" ht="15" customHeight="1" x14ac:dyDescent="0.25">
      <c r="A35" s="157" t="s">
        <v>619</v>
      </c>
      <c r="B35" s="337" t="s">
        <v>323</v>
      </c>
      <c r="C35" s="338" t="s">
        <v>153</v>
      </c>
      <c r="D35" s="339">
        <v>63.949999999999996</v>
      </c>
      <c r="E35" s="340">
        <v>6.02</v>
      </c>
      <c r="F35" s="341">
        <v>5.55</v>
      </c>
      <c r="G35" s="341">
        <v>9.8000000000000007</v>
      </c>
      <c r="H35" s="341">
        <v>3.65</v>
      </c>
      <c r="I35" s="341">
        <v>9.27</v>
      </c>
      <c r="J35" s="341">
        <v>5.93</v>
      </c>
      <c r="K35" s="341">
        <v>4.2699999999999996</v>
      </c>
      <c r="L35" s="341">
        <v>1.98</v>
      </c>
      <c r="M35" s="341">
        <v>2.5</v>
      </c>
      <c r="N35" s="341">
        <v>3.67</v>
      </c>
      <c r="O35" s="341">
        <v>4.75</v>
      </c>
      <c r="P35" s="341">
        <v>6.56</v>
      </c>
    </row>
    <row r="36" spans="1:16" ht="15" customHeight="1" x14ac:dyDescent="0.25">
      <c r="A36" s="157" t="s">
        <v>619</v>
      </c>
      <c r="B36" s="337" t="s">
        <v>630</v>
      </c>
      <c r="C36" s="338" t="s">
        <v>222</v>
      </c>
      <c r="D36" s="339">
        <v>18.330000000000002</v>
      </c>
      <c r="E36" s="340">
        <v>0</v>
      </c>
      <c r="F36" s="341">
        <v>1.49</v>
      </c>
      <c r="G36" s="341">
        <v>1.84</v>
      </c>
      <c r="H36" s="341">
        <v>3.87</v>
      </c>
      <c r="I36" s="341">
        <v>1.93</v>
      </c>
      <c r="J36" s="341">
        <v>1.54</v>
      </c>
      <c r="K36" s="341">
        <v>1.4</v>
      </c>
      <c r="L36" s="341">
        <v>2.21</v>
      </c>
      <c r="M36" s="341">
        <v>1.01</v>
      </c>
      <c r="N36" s="341">
        <v>0.85</v>
      </c>
      <c r="O36" s="341">
        <v>0.93</v>
      </c>
      <c r="P36" s="341">
        <v>1.26</v>
      </c>
    </row>
    <row r="37" spans="1:16" ht="15" customHeight="1" x14ac:dyDescent="0.25">
      <c r="A37" s="157" t="s">
        <v>619</v>
      </c>
      <c r="B37" s="337" t="s">
        <v>319</v>
      </c>
      <c r="C37" s="338" t="s">
        <v>154</v>
      </c>
      <c r="D37" s="339">
        <v>505.63</v>
      </c>
      <c r="E37" s="340">
        <v>0.53</v>
      </c>
      <c r="F37" s="65">
        <v>0</v>
      </c>
      <c r="G37" s="65">
        <v>0</v>
      </c>
      <c r="H37" s="65">
        <v>0</v>
      </c>
      <c r="I37" s="341">
        <v>0.86</v>
      </c>
      <c r="J37" s="341">
        <v>0.72</v>
      </c>
      <c r="K37" s="341">
        <v>119.49</v>
      </c>
      <c r="L37" s="65">
        <v>0</v>
      </c>
      <c r="M37" s="341">
        <v>0.18</v>
      </c>
      <c r="N37" s="341">
        <v>60.44</v>
      </c>
      <c r="O37" s="341">
        <v>52.08</v>
      </c>
      <c r="P37" s="341">
        <v>271.33</v>
      </c>
    </row>
    <row r="38" spans="1:16" ht="15" customHeight="1" x14ac:dyDescent="0.25">
      <c r="A38" s="157" t="s">
        <v>619</v>
      </c>
      <c r="B38" s="337" t="s">
        <v>360</v>
      </c>
      <c r="C38" s="338" t="s">
        <v>215</v>
      </c>
      <c r="D38" s="339">
        <v>1.4300000000000002</v>
      </c>
      <c r="E38" s="340">
        <v>0.19</v>
      </c>
      <c r="F38" s="341">
        <v>0.06</v>
      </c>
      <c r="G38" s="341">
        <v>0.05</v>
      </c>
      <c r="H38" s="341">
        <v>0.04</v>
      </c>
      <c r="I38" s="341">
        <v>0.45</v>
      </c>
      <c r="J38" s="341">
        <v>0.22</v>
      </c>
      <c r="K38" s="341">
        <v>0.04</v>
      </c>
      <c r="L38" s="341">
        <v>0.03</v>
      </c>
      <c r="M38" s="341">
        <v>0.05</v>
      </c>
      <c r="N38" s="341">
        <v>0.13</v>
      </c>
      <c r="O38" s="341">
        <v>0.04</v>
      </c>
      <c r="P38" s="341">
        <v>0.13</v>
      </c>
    </row>
    <row r="39" spans="1:16" ht="15" customHeight="1" x14ac:dyDescent="0.25">
      <c r="A39" s="157" t="s">
        <v>619</v>
      </c>
      <c r="B39" s="337" t="s">
        <v>631</v>
      </c>
      <c r="C39" s="338" t="s">
        <v>325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15" customHeight="1" x14ac:dyDescent="0.25">
      <c r="A40" s="157" t="s">
        <v>619</v>
      </c>
      <c r="B40" s="337" t="s">
        <v>632</v>
      </c>
      <c r="C40" s="338" t="s">
        <v>25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24" customHeight="1" x14ac:dyDescent="0.25">
      <c r="A41" s="157" t="s">
        <v>619</v>
      </c>
      <c r="B41" s="342" t="s">
        <v>712</v>
      </c>
      <c r="C41" s="331" t="s">
        <v>27</v>
      </c>
      <c r="D41" s="339">
        <v>23.09</v>
      </c>
      <c r="E41" s="65">
        <v>0</v>
      </c>
      <c r="F41" s="65">
        <v>0</v>
      </c>
      <c r="G41" s="65">
        <v>0</v>
      </c>
      <c r="H41" s="343">
        <v>2.5299999999999998</v>
      </c>
      <c r="I41" s="343">
        <v>0.56000000000000005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343">
        <v>20</v>
      </c>
    </row>
    <row r="42" spans="1:16" ht="15" customHeight="1" x14ac:dyDescent="0.25">
      <c r="A42" s="157" t="s">
        <v>619</v>
      </c>
      <c r="B42" s="342" t="s">
        <v>74</v>
      </c>
      <c r="C42" s="331" t="s">
        <v>33</v>
      </c>
      <c r="D42" s="339">
        <v>13.260999999999999</v>
      </c>
      <c r="E42" s="340">
        <v>0.16700000000000001</v>
      </c>
      <c r="F42" s="341">
        <v>0</v>
      </c>
      <c r="G42" s="341">
        <v>1.8149999999999999</v>
      </c>
      <c r="H42" s="341">
        <v>0.74199999999999999</v>
      </c>
      <c r="I42" s="341">
        <v>0.375</v>
      </c>
      <c r="J42" s="341">
        <v>0.24199999999999999</v>
      </c>
      <c r="K42" s="341">
        <v>3.1779999999999999</v>
      </c>
      <c r="L42" s="341">
        <v>1.431</v>
      </c>
      <c r="M42" s="341">
        <v>1.4510000000000001</v>
      </c>
      <c r="N42" s="341">
        <v>2.0169999999999999</v>
      </c>
      <c r="O42" s="341">
        <v>0.90100000000000002</v>
      </c>
      <c r="P42" s="341">
        <v>0.94199999999999995</v>
      </c>
    </row>
    <row r="43" spans="1:16" ht="39.75" customHeight="1" x14ac:dyDescent="0.25">
      <c r="A43" s="157" t="s">
        <v>619</v>
      </c>
      <c r="B43" s="342" t="s">
        <v>623</v>
      </c>
      <c r="C43" s="331" t="s">
        <v>34</v>
      </c>
      <c r="D43" s="339">
        <v>53.10799999999999</v>
      </c>
      <c r="E43" s="489">
        <v>2.2130000000000001</v>
      </c>
      <c r="F43" s="489">
        <v>2.5950000000000002</v>
      </c>
      <c r="G43" s="489">
        <v>5.9550000000000001</v>
      </c>
      <c r="H43" s="489">
        <v>6.5179999999999998</v>
      </c>
      <c r="I43" s="489">
        <v>3.9820000000000002</v>
      </c>
      <c r="J43" s="489">
        <v>4.6740000000000004</v>
      </c>
      <c r="K43" s="489">
        <v>7.2329999999999997</v>
      </c>
      <c r="L43" s="489">
        <v>3.2919999999999998</v>
      </c>
      <c r="M43" s="489">
        <v>2.609</v>
      </c>
      <c r="N43" s="489">
        <v>1.48</v>
      </c>
      <c r="O43" s="489">
        <v>5.55</v>
      </c>
      <c r="P43" s="489">
        <v>7.0069999999999997</v>
      </c>
    </row>
    <row r="44" spans="1:16" ht="24.75" customHeight="1" x14ac:dyDescent="0.25">
      <c r="A44" s="157" t="s">
        <v>619</v>
      </c>
      <c r="B44" s="342" t="s">
        <v>624</v>
      </c>
      <c r="C44" s="331" t="s">
        <v>223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 ht="15.95" customHeight="1" x14ac:dyDescent="0.25">
      <c r="A45" s="157" t="s">
        <v>619</v>
      </c>
      <c r="B45" s="337" t="s">
        <v>327</v>
      </c>
      <c r="C45" s="338" t="s">
        <v>225</v>
      </c>
      <c r="D45" s="339">
        <v>27.45</v>
      </c>
      <c r="E45" s="340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341">
        <v>27.45</v>
      </c>
    </row>
    <row r="46" spans="1:16" ht="12.75" customHeight="1" x14ac:dyDescent="0.25">
      <c r="A46" s="157" t="s">
        <v>619</v>
      </c>
      <c r="B46" s="337" t="s">
        <v>226</v>
      </c>
      <c r="C46" s="338" t="s">
        <v>155</v>
      </c>
      <c r="D46" s="339">
        <v>5.5</v>
      </c>
      <c r="E46" s="340">
        <v>0.93</v>
      </c>
      <c r="F46" s="341">
        <v>0.28000000000000003</v>
      </c>
      <c r="G46" s="341">
        <v>0.67</v>
      </c>
      <c r="H46" s="341">
        <v>0.47</v>
      </c>
      <c r="I46" s="341">
        <v>0</v>
      </c>
      <c r="J46" s="341">
        <v>0.89</v>
      </c>
      <c r="K46" s="341">
        <v>0.72</v>
      </c>
      <c r="L46" s="341">
        <v>0.2</v>
      </c>
      <c r="M46" s="341">
        <v>0.02</v>
      </c>
      <c r="N46" s="341">
        <v>0.32</v>
      </c>
      <c r="O46" s="341">
        <v>0.74</v>
      </c>
      <c r="P46" s="341">
        <v>0.26</v>
      </c>
    </row>
    <row r="47" spans="1:16" ht="15.95" customHeight="1" x14ac:dyDescent="0.25">
      <c r="A47" s="157" t="s">
        <v>65</v>
      </c>
      <c r="B47" s="368" t="s">
        <v>67</v>
      </c>
      <c r="C47" s="338" t="s">
        <v>26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</row>
    <row r="48" spans="1:16" ht="24" customHeight="1" x14ac:dyDescent="0.25">
      <c r="A48" s="324" t="s">
        <v>198</v>
      </c>
      <c r="B48" s="325" t="s">
        <v>78</v>
      </c>
      <c r="C48" s="324" t="s">
        <v>36</v>
      </c>
      <c r="D48" s="326">
        <v>8.6900000000000013</v>
      </c>
      <c r="E48" s="326">
        <v>0.21</v>
      </c>
      <c r="F48" s="326">
        <v>0.46</v>
      </c>
      <c r="G48" s="326">
        <v>0.82</v>
      </c>
      <c r="H48" s="326">
        <v>0.55000000000000004</v>
      </c>
      <c r="I48" s="326">
        <v>0.66</v>
      </c>
      <c r="J48" s="326">
        <v>1.1200000000000001</v>
      </c>
      <c r="K48" s="326">
        <v>1.08</v>
      </c>
      <c r="L48" s="326">
        <v>0.55000000000000004</v>
      </c>
      <c r="M48" s="326">
        <v>0.69</v>
      </c>
      <c r="N48" s="326">
        <v>0.79</v>
      </c>
      <c r="O48" s="326">
        <v>0.77</v>
      </c>
      <c r="P48" s="326">
        <v>0.99</v>
      </c>
    </row>
    <row r="49" spans="1:16" ht="27.75" customHeight="1" x14ac:dyDescent="0.25">
      <c r="A49" s="335" t="s">
        <v>199</v>
      </c>
      <c r="B49" s="325" t="s">
        <v>79</v>
      </c>
      <c r="C49" s="324" t="s">
        <v>37</v>
      </c>
      <c r="D49" s="326">
        <v>4.13</v>
      </c>
      <c r="E49" s="65">
        <v>0</v>
      </c>
      <c r="F49" s="65">
        <v>0</v>
      </c>
      <c r="G49" s="490">
        <v>0.41</v>
      </c>
      <c r="H49" s="490">
        <v>0.69</v>
      </c>
      <c r="I49" s="490">
        <v>3.03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</row>
    <row r="50" spans="1:16" ht="15.95" customHeight="1" x14ac:dyDescent="0.25">
      <c r="A50" s="335" t="s">
        <v>200</v>
      </c>
      <c r="B50" s="325" t="s">
        <v>69</v>
      </c>
      <c r="C50" s="324" t="s">
        <v>28</v>
      </c>
      <c r="D50" s="326">
        <v>1200.5900000000001</v>
      </c>
      <c r="E50" s="327">
        <v>0</v>
      </c>
      <c r="F50" s="334">
        <v>98.203000000000003</v>
      </c>
      <c r="G50" s="334">
        <v>107.95</v>
      </c>
      <c r="H50" s="334">
        <v>106.37</v>
      </c>
      <c r="I50" s="334">
        <v>129.15899999999999</v>
      </c>
      <c r="J50" s="334">
        <v>96.619</v>
      </c>
      <c r="K50" s="334">
        <v>95.123000000000005</v>
      </c>
      <c r="L50" s="334">
        <v>54.701999999999998</v>
      </c>
      <c r="M50" s="334">
        <v>82.605000000000004</v>
      </c>
      <c r="N50" s="334">
        <v>173.92</v>
      </c>
      <c r="O50" s="334">
        <v>97.74</v>
      </c>
      <c r="P50" s="334">
        <v>158.19900000000001</v>
      </c>
    </row>
    <row r="51" spans="1:16" ht="15.95" customHeight="1" x14ac:dyDescent="0.25">
      <c r="A51" s="324" t="s">
        <v>201</v>
      </c>
      <c r="B51" s="325" t="s">
        <v>70</v>
      </c>
      <c r="C51" s="324" t="s">
        <v>29</v>
      </c>
      <c r="D51" s="326">
        <v>65.593999999999994</v>
      </c>
      <c r="E51" s="327">
        <v>65.593999999999994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</row>
    <row r="52" spans="1:16" ht="15.95" customHeight="1" x14ac:dyDescent="0.25">
      <c r="A52" s="324" t="s">
        <v>202</v>
      </c>
      <c r="B52" s="325" t="s">
        <v>711</v>
      </c>
      <c r="C52" s="324" t="s">
        <v>30</v>
      </c>
      <c r="D52" s="326">
        <v>23.040000000000003</v>
      </c>
      <c r="E52" s="344">
        <v>6.43</v>
      </c>
      <c r="F52" s="344">
        <v>1.84</v>
      </c>
      <c r="G52" s="344">
        <v>3.21</v>
      </c>
      <c r="H52" s="344">
        <v>1.33</v>
      </c>
      <c r="I52" s="344">
        <v>2.2999999999999998</v>
      </c>
      <c r="J52" s="344">
        <v>2.97</v>
      </c>
      <c r="K52" s="344">
        <v>0.55000000000000004</v>
      </c>
      <c r="L52" s="344">
        <v>0.71</v>
      </c>
      <c r="M52" s="344">
        <v>0.65</v>
      </c>
      <c r="N52" s="344">
        <v>0.67</v>
      </c>
      <c r="O52" s="344">
        <v>1.46</v>
      </c>
      <c r="P52" s="344">
        <v>0.92</v>
      </c>
    </row>
    <row r="53" spans="1:16" ht="26.25" customHeight="1" x14ac:dyDescent="0.25">
      <c r="A53" s="324" t="s">
        <v>203</v>
      </c>
      <c r="B53" s="325" t="s">
        <v>72</v>
      </c>
      <c r="C53" s="324" t="s">
        <v>31</v>
      </c>
      <c r="D53" s="326">
        <v>0.2</v>
      </c>
      <c r="E53" s="344">
        <v>0.2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 ht="25.5" customHeight="1" x14ac:dyDescent="0.25">
      <c r="A54" s="324" t="s">
        <v>204</v>
      </c>
      <c r="B54" s="325" t="s">
        <v>696</v>
      </c>
      <c r="C54" s="324" t="s">
        <v>32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</row>
    <row r="55" spans="1:16" ht="15.95" customHeight="1" x14ac:dyDescent="0.25">
      <c r="A55" s="345" t="s">
        <v>205</v>
      </c>
      <c r="B55" s="346" t="s">
        <v>328</v>
      </c>
      <c r="C55" s="345" t="s">
        <v>38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 ht="27.75" customHeight="1" x14ac:dyDescent="0.25">
      <c r="A56" s="335" t="s">
        <v>206</v>
      </c>
      <c r="B56" s="325" t="s">
        <v>81</v>
      </c>
      <c r="C56" s="324" t="s">
        <v>39</v>
      </c>
      <c r="D56" s="326">
        <v>362.98999999999995</v>
      </c>
      <c r="E56" s="65">
        <v>0</v>
      </c>
      <c r="F56" s="347">
        <v>14.33</v>
      </c>
      <c r="G56" s="347">
        <v>77.16</v>
      </c>
      <c r="H56" s="347">
        <v>20.399999999999999</v>
      </c>
      <c r="I56" s="347">
        <v>77.91</v>
      </c>
      <c r="J56" s="347">
        <v>60.81</v>
      </c>
      <c r="K56" s="347">
        <v>23.71</v>
      </c>
      <c r="L56" s="347">
        <v>0.41</v>
      </c>
      <c r="M56" s="347">
        <v>33.46</v>
      </c>
      <c r="N56" s="347">
        <v>7.83</v>
      </c>
      <c r="O56" s="347">
        <v>34.08</v>
      </c>
      <c r="P56" s="347">
        <v>12.89</v>
      </c>
    </row>
    <row r="57" spans="1:16" ht="27.75" customHeight="1" x14ac:dyDescent="0.25">
      <c r="A57" s="324" t="s">
        <v>76</v>
      </c>
      <c r="B57" s="325" t="s">
        <v>82</v>
      </c>
      <c r="C57" s="324" t="s">
        <v>40</v>
      </c>
      <c r="D57" s="326">
        <v>9690.75</v>
      </c>
      <c r="E57" s="344">
        <v>72.86</v>
      </c>
      <c r="F57" s="65">
        <v>0</v>
      </c>
      <c r="G57" s="65">
        <v>0</v>
      </c>
      <c r="H57" s="490">
        <v>366.29</v>
      </c>
      <c r="I57" s="490">
        <v>2166.21</v>
      </c>
      <c r="J57" s="65">
        <v>0</v>
      </c>
      <c r="K57" s="490">
        <v>1328.05</v>
      </c>
      <c r="L57" s="490">
        <v>94.23</v>
      </c>
      <c r="M57" s="490">
        <v>86.34</v>
      </c>
      <c r="N57" s="490">
        <v>5257.82</v>
      </c>
      <c r="O57" s="490">
        <v>105.79</v>
      </c>
      <c r="P57" s="490">
        <v>213.16</v>
      </c>
    </row>
    <row r="58" spans="1:16" ht="23.25" customHeight="1" x14ac:dyDescent="0.25">
      <c r="A58" s="324" t="s">
        <v>207</v>
      </c>
      <c r="B58" s="325" t="s">
        <v>83</v>
      </c>
      <c r="C58" s="324" t="s">
        <v>41</v>
      </c>
      <c r="D58" s="326">
        <v>3.113</v>
      </c>
      <c r="E58" s="65">
        <v>0</v>
      </c>
      <c r="F58" s="490">
        <v>1.532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490">
        <v>1.581</v>
      </c>
      <c r="N58" s="65">
        <v>0</v>
      </c>
      <c r="O58" s="65">
        <v>0</v>
      </c>
      <c r="P58" s="65">
        <v>0</v>
      </c>
    </row>
    <row r="59" spans="1:16" s="363" customFormat="1" ht="15.95" customHeight="1" x14ac:dyDescent="0.25">
      <c r="A59" s="513">
        <v>3</v>
      </c>
      <c r="B59" s="514" t="s">
        <v>84</v>
      </c>
      <c r="C59" s="515" t="s">
        <v>42</v>
      </c>
      <c r="D59" s="516">
        <v>0</v>
      </c>
      <c r="E59" s="516">
        <v>0</v>
      </c>
      <c r="F59" s="516">
        <v>0</v>
      </c>
      <c r="G59" s="516">
        <v>0</v>
      </c>
      <c r="H59" s="516">
        <v>0</v>
      </c>
      <c r="I59" s="516">
        <v>0</v>
      </c>
      <c r="J59" s="516">
        <v>0</v>
      </c>
      <c r="K59" s="516">
        <v>0</v>
      </c>
      <c r="L59" s="516">
        <v>0</v>
      </c>
      <c r="M59" s="516">
        <v>0</v>
      </c>
      <c r="N59" s="516">
        <v>0</v>
      </c>
      <c r="O59" s="516">
        <v>0</v>
      </c>
      <c r="P59" s="516">
        <v>0</v>
      </c>
    </row>
  </sheetData>
  <mergeCells count="9">
    <mergeCell ref="A1:C1"/>
    <mergeCell ref="A2:P2"/>
    <mergeCell ref="N3:P3"/>
    <mergeCell ref="N4:P4"/>
    <mergeCell ref="A5:A6"/>
    <mergeCell ref="B5:B6"/>
    <mergeCell ref="C5:C6"/>
    <mergeCell ref="D5:D6"/>
    <mergeCell ref="E5:P5"/>
  </mergeCells>
  <printOptions horizontalCentered="1"/>
  <pageMargins left="0" right="0" top="0.59055118110236227" bottom="0.39370078740157483" header="0.31496062992125984" footer="0.31496062992125984"/>
  <pageSetup paperSize="9" orientation="landscape" verticalDpi="0" r:id="rId1"/>
  <headerFooter>
    <oddFooter>&amp;CTrang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3"/>
  <sheetViews>
    <sheetView tabSelected="1" zoomScale="115" zoomScaleNormal="115" workbookViewId="0">
      <selection activeCell="AO13" sqref="AO13"/>
    </sheetView>
  </sheetViews>
  <sheetFormatPr defaultColWidth="9.140625" defaultRowHeight="12.75" x14ac:dyDescent="0.2"/>
  <cols>
    <col min="1" max="1" width="4.7109375" style="10" bestFit="1" customWidth="1"/>
    <col min="2" max="2" width="23.28515625" style="10" customWidth="1"/>
    <col min="3" max="3" width="6.42578125" style="10" customWidth="1"/>
    <col min="4" max="4" width="9.5703125" style="398" customWidth="1"/>
    <col min="5" max="5" width="7.42578125" style="80" customWidth="1"/>
    <col min="6" max="6" width="6.140625" style="10" customWidth="1"/>
    <col min="7" max="7" width="4.140625" style="10" customWidth="1"/>
    <col min="8" max="8" width="4.28515625" style="10" customWidth="1"/>
    <col min="9" max="11" width="7.7109375" style="10" customWidth="1"/>
    <col min="12" max="12" width="5.5703125" style="10" customWidth="1"/>
    <col min="13" max="13" width="7.7109375" style="10" customWidth="1"/>
    <col min="14" max="14" width="4.5703125" style="10" customWidth="1"/>
    <col min="15" max="15" width="5" style="10" customWidth="1"/>
    <col min="16" max="16" width="6.140625" style="10" customWidth="1"/>
    <col min="17" max="17" width="5.140625" style="10" customWidth="1"/>
    <col min="18" max="18" width="7" style="10" customWidth="1"/>
    <col min="19" max="19" width="7.7109375" style="10" customWidth="1"/>
    <col min="20" max="20" width="5.7109375" style="10" customWidth="1"/>
    <col min="21" max="21" width="5.85546875" style="10" customWidth="1"/>
    <col min="22" max="22" width="3.85546875" style="10" customWidth="1"/>
    <col min="23" max="23" width="6.28515625" style="10" customWidth="1"/>
    <col min="24" max="24" width="5.7109375" style="10" customWidth="1"/>
    <col min="25" max="25" width="5.85546875" style="10" customWidth="1"/>
    <col min="26" max="26" width="5.5703125" style="10" customWidth="1"/>
    <col min="27" max="27" width="6.5703125" style="10" customWidth="1"/>
    <col min="28" max="28" width="7.28515625" style="10" customWidth="1"/>
    <col min="29" max="29" width="6.85546875" style="10" customWidth="1"/>
    <col min="30" max="30" width="5.140625" style="80" customWidth="1"/>
    <col min="31" max="31" width="4.7109375" style="10" customWidth="1"/>
    <col min="32" max="32" width="5" style="10" customWidth="1"/>
    <col min="33" max="33" width="5.42578125" style="10" customWidth="1"/>
    <col min="34" max="34" width="5.28515625" style="10" customWidth="1"/>
    <col min="35" max="35" width="7.140625" style="10" customWidth="1"/>
    <col min="36" max="37" width="5" style="10" customWidth="1"/>
    <col min="38" max="38" width="5.7109375" style="10" customWidth="1"/>
    <col min="39" max="39" width="5.140625" style="10" customWidth="1"/>
    <col min="40" max="40" width="5.28515625" style="10" customWidth="1"/>
    <col min="41" max="41" width="5.5703125" style="10" customWidth="1"/>
    <col min="42" max="42" width="5.28515625" style="10" customWidth="1"/>
    <col min="43" max="43" width="6.140625" style="10" customWidth="1"/>
    <col min="44" max="44" width="5" style="10" customWidth="1"/>
    <col min="45" max="45" width="5.7109375" style="10" customWidth="1"/>
    <col min="46" max="46" width="4.42578125" style="10" customWidth="1"/>
    <col min="47" max="47" width="4.7109375" style="10" customWidth="1"/>
    <col min="48" max="48" width="7.28515625" style="10" customWidth="1"/>
    <col min="49" max="49" width="5.140625" style="10" customWidth="1"/>
    <col min="50" max="50" width="6" style="10" customWidth="1"/>
    <col min="51" max="51" width="5.28515625" style="10" customWidth="1"/>
    <col min="52" max="52" width="4.140625" style="10" customWidth="1"/>
    <col min="53" max="53" width="3.85546875" style="10" customWidth="1"/>
    <col min="54" max="54" width="6.28515625" style="10" customWidth="1"/>
    <col min="55" max="55" width="6.85546875" style="10" customWidth="1"/>
    <col min="56" max="56" width="5.42578125" style="10" customWidth="1"/>
    <col min="57" max="57" width="4" style="83" customWidth="1"/>
    <col min="58" max="58" width="7.42578125" style="83" customWidth="1"/>
    <col min="59" max="59" width="7.5703125" style="83" customWidth="1"/>
    <col min="60" max="60" width="8.85546875" style="83" customWidth="1"/>
    <col min="61" max="16384" width="9.140625" style="10"/>
  </cols>
  <sheetData>
    <row r="1" spans="1:60" s="369" customFormat="1" ht="16.5" customHeight="1" x14ac:dyDescent="0.25">
      <c r="A1" s="800" t="s">
        <v>673</v>
      </c>
      <c r="B1" s="800"/>
      <c r="D1" s="397"/>
      <c r="E1" s="370"/>
      <c r="AD1" s="370"/>
      <c r="BE1" s="371"/>
      <c r="BF1" s="371"/>
      <c r="BG1" s="371"/>
      <c r="BH1" s="371"/>
    </row>
    <row r="2" spans="1:60" s="369" customFormat="1" ht="18" customHeight="1" x14ac:dyDescent="0.2">
      <c r="A2" s="729" t="s">
        <v>717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29"/>
      <c r="BE2" s="729"/>
      <c r="BF2" s="729"/>
      <c r="BG2" s="729"/>
      <c r="BH2" s="729"/>
    </row>
    <row r="3" spans="1:60" ht="4.5" customHeight="1" x14ac:dyDescent="0.25">
      <c r="BD3" s="799" t="s">
        <v>89</v>
      </c>
      <c r="BE3" s="799"/>
      <c r="BF3" s="799"/>
      <c r="BG3" s="799"/>
      <c r="BH3" s="799"/>
    </row>
    <row r="4" spans="1:60" ht="8.25" customHeight="1" x14ac:dyDescent="0.25">
      <c r="BE4" s="307"/>
      <c r="BF4" s="385"/>
      <c r="BG4" s="385"/>
      <c r="BH4" s="385"/>
    </row>
    <row r="5" spans="1:60" s="8" customFormat="1" ht="15.75" customHeight="1" x14ac:dyDescent="0.2">
      <c r="A5" s="802" t="s">
        <v>0</v>
      </c>
      <c r="B5" s="802" t="s">
        <v>1</v>
      </c>
      <c r="C5" s="802" t="s">
        <v>2</v>
      </c>
      <c r="D5" s="805" t="s">
        <v>666</v>
      </c>
      <c r="E5" s="807" t="s">
        <v>718</v>
      </c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7"/>
      <c r="AF5" s="807"/>
      <c r="AG5" s="807"/>
      <c r="AH5" s="807"/>
      <c r="AI5" s="807"/>
      <c r="AJ5" s="807"/>
      <c r="AK5" s="807"/>
      <c r="AL5" s="807"/>
      <c r="AM5" s="807"/>
      <c r="AN5" s="807"/>
      <c r="AO5" s="807"/>
      <c r="AP5" s="807"/>
      <c r="AQ5" s="807"/>
      <c r="AR5" s="807"/>
      <c r="AS5" s="807"/>
      <c r="AT5" s="807"/>
      <c r="AU5" s="807"/>
      <c r="AV5" s="807"/>
      <c r="AW5" s="807"/>
      <c r="AX5" s="807"/>
      <c r="AY5" s="807"/>
      <c r="AZ5" s="807"/>
      <c r="BA5" s="807"/>
      <c r="BB5" s="807"/>
      <c r="BC5" s="807"/>
      <c r="BD5" s="807"/>
      <c r="BE5" s="807"/>
      <c r="BF5" s="805" t="s">
        <v>128</v>
      </c>
      <c r="BG5" s="805" t="s">
        <v>129</v>
      </c>
      <c r="BH5" s="805" t="s">
        <v>667</v>
      </c>
    </row>
    <row r="6" spans="1:60" ht="30" customHeight="1" x14ac:dyDescent="0.2">
      <c r="A6" s="803"/>
      <c r="B6" s="803"/>
      <c r="C6" s="803"/>
      <c r="D6" s="806"/>
      <c r="E6" s="372" t="s">
        <v>4</v>
      </c>
      <c r="F6" s="372" t="s">
        <v>5</v>
      </c>
      <c r="G6" s="372" t="s">
        <v>6</v>
      </c>
      <c r="H6" s="372" t="s">
        <v>615</v>
      </c>
      <c r="I6" s="372" t="s">
        <v>7</v>
      </c>
      <c r="J6" s="372" t="s">
        <v>8</v>
      </c>
      <c r="K6" s="372" t="s">
        <v>9</v>
      </c>
      <c r="L6" s="372" t="s">
        <v>10</v>
      </c>
      <c r="M6" s="372" t="s">
        <v>11</v>
      </c>
      <c r="N6" s="372" t="s">
        <v>321</v>
      </c>
      <c r="O6" s="372" t="s">
        <v>617</v>
      </c>
      <c r="P6" s="372" t="s">
        <v>12</v>
      </c>
      <c r="Q6" s="372" t="s">
        <v>13</v>
      </c>
      <c r="R6" s="372" t="s">
        <v>14</v>
      </c>
      <c r="S6" s="372" t="s">
        <v>15</v>
      </c>
      <c r="T6" s="372" t="s">
        <v>16</v>
      </c>
      <c r="U6" s="372" t="s">
        <v>17</v>
      </c>
      <c r="V6" s="372" t="s">
        <v>18</v>
      </c>
      <c r="W6" s="372" t="s">
        <v>20</v>
      </c>
      <c r="X6" s="372" t="s">
        <v>21</v>
      </c>
      <c r="Y6" s="372" t="s">
        <v>22</v>
      </c>
      <c r="Z6" s="372" t="s">
        <v>23</v>
      </c>
      <c r="AA6" s="372" t="s">
        <v>35</v>
      </c>
      <c r="AB6" s="372" t="s">
        <v>24</v>
      </c>
      <c r="AC6" s="372" t="s">
        <v>143</v>
      </c>
      <c r="AD6" s="372" t="s">
        <v>141</v>
      </c>
      <c r="AE6" s="372" t="s">
        <v>217</v>
      </c>
      <c r="AF6" s="372" t="s">
        <v>219</v>
      </c>
      <c r="AG6" s="372" t="s">
        <v>153</v>
      </c>
      <c r="AH6" s="372" t="s">
        <v>222</v>
      </c>
      <c r="AI6" s="372" t="s">
        <v>154</v>
      </c>
      <c r="AJ6" s="372" t="s">
        <v>215</v>
      </c>
      <c r="AK6" s="372" t="s">
        <v>325</v>
      </c>
      <c r="AL6" s="372" t="s">
        <v>25</v>
      </c>
      <c r="AM6" s="372" t="s">
        <v>27</v>
      </c>
      <c r="AN6" s="372" t="s">
        <v>33</v>
      </c>
      <c r="AO6" s="372" t="s">
        <v>34</v>
      </c>
      <c r="AP6" s="372" t="s">
        <v>223</v>
      </c>
      <c r="AQ6" s="372" t="s">
        <v>225</v>
      </c>
      <c r="AR6" s="372" t="s">
        <v>155</v>
      </c>
      <c r="AS6" s="372" t="s">
        <v>26</v>
      </c>
      <c r="AT6" s="372" t="s">
        <v>36</v>
      </c>
      <c r="AU6" s="372" t="s">
        <v>37</v>
      </c>
      <c r="AV6" s="372" t="s">
        <v>28</v>
      </c>
      <c r="AW6" s="372" t="s">
        <v>29</v>
      </c>
      <c r="AX6" s="372" t="s">
        <v>30</v>
      </c>
      <c r="AY6" s="372" t="s">
        <v>31</v>
      </c>
      <c r="AZ6" s="372" t="s">
        <v>32</v>
      </c>
      <c r="BA6" s="372" t="s">
        <v>38</v>
      </c>
      <c r="BB6" s="372" t="s">
        <v>39</v>
      </c>
      <c r="BC6" s="372" t="s">
        <v>40</v>
      </c>
      <c r="BD6" s="372" t="s">
        <v>41</v>
      </c>
      <c r="BE6" s="372" t="s">
        <v>42</v>
      </c>
      <c r="BF6" s="806"/>
      <c r="BG6" s="806"/>
      <c r="BH6" s="806"/>
    </row>
    <row r="7" spans="1:60" s="409" customFormat="1" ht="12.95" customHeight="1" x14ac:dyDescent="0.2">
      <c r="A7" s="401"/>
      <c r="B7" s="402" t="s">
        <v>626</v>
      </c>
      <c r="C7" s="402"/>
      <c r="D7" s="402">
        <v>110319.85199999998</v>
      </c>
      <c r="E7" s="403">
        <v>94813.016000000003</v>
      </c>
      <c r="F7" s="403">
        <v>319.27500000000003</v>
      </c>
      <c r="G7" s="403">
        <v>0</v>
      </c>
      <c r="H7" s="403">
        <v>0</v>
      </c>
      <c r="I7" s="403">
        <v>12589.602999999999</v>
      </c>
      <c r="J7" s="403">
        <v>48444.380999999994</v>
      </c>
      <c r="K7" s="403">
        <v>29617.213</v>
      </c>
      <c r="L7" s="403">
        <v>33.735999999999997</v>
      </c>
      <c r="M7" s="403">
        <v>3598.8009999999999</v>
      </c>
      <c r="N7" s="403">
        <v>0</v>
      </c>
      <c r="O7" s="403">
        <v>0</v>
      </c>
      <c r="P7" s="403">
        <v>140.636</v>
      </c>
      <c r="Q7" s="403">
        <v>0</v>
      </c>
      <c r="R7" s="403">
        <v>69.371000000000009</v>
      </c>
      <c r="S7" s="403">
        <v>15506.835999999999</v>
      </c>
      <c r="T7" s="403">
        <v>119.962</v>
      </c>
      <c r="U7" s="403">
        <v>43.787999999999997</v>
      </c>
      <c r="V7" s="403">
        <v>0</v>
      </c>
      <c r="W7" s="403">
        <v>51.38</v>
      </c>
      <c r="X7" s="403">
        <v>41.790000000000006</v>
      </c>
      <c r="Y7" s="403">
        <v>394.41999999999996</v>
      </c>
      <c r="Z7" s="403">
        <v>281.43</v>
      </c>
      <c r="AA7" s="403">
        <v>24.34</v>
      </c>
      <c r="AB7" s="403">
        <v>3190.6289999999999</v>
      </c>
      <c r="AC7" s="403">
        <v>2086.1600000000003</v>
      </c>
      <c r="AD7" s="403">
        <v>369.48999999999995</v>
      </c>
      <c r="AE7" s="403">
        <v>16.830000000000002</v>
      </c>
      <c r="AF7" s="403">
        <v>6.4000000000000012</v>
      </c>
      <c r="AG7" s="403">
        <v>63.949999999999996</v>
      </c>
      <c r="AH7" s="403">
        <v>18.330000000000002</v>
      </c>
      <c r="AI7" s="403">
        <v>505.63</v>
      </c>
      <c r="AJ7" s="403">
        <v>1.4300000000000002</v>
      </c>
      <c r="AK7" s="403">
        <v>0</v>
      </c>
      <c r="AL7" s="403">
        <v>0</v>
      </c>
      <c r="AM7" s="403">
        <v>23.09</v>
      </c>
      <c r="AN7" s="403">
        <v>13.260999999999999</v>
      </c>
      <c r="AO7" s="403">
        <v>53.10799999999999</v>
      </c>
      <c r="AP7" s="403">
        <v>0</v>
      </c>
      <c r="AQ7" s="403">
        <v>27.45</v>
      </c>
      <c r="AR7" s="403">
        <v>5.5</v>
      </c>
      <c r="AS7" s="403">
        <v>0</v>
      </c>
      <c r="AT7" s="403">
        <v>8.6900000000000013</v>
      </c>
      <c r="AU7" s="403">
        <v>4.13</v>
      </c>
      <c r="AV7" s="403">
        <v>1200.5900000000001</v>
      </c>
      <c r="AW7" s="403">
        <v>65.593999999999994</v>
      </c>
      <c r="AX7" s="403">
        <v>23.040000000000003</v>
      </c>
      <c r="AY7" s="403">
        <v>0.2</v>
      </c>
      <c r="AZ7" s="403">
        <v>0</v>
      </c>
      <c r="BA7" s="403">
        <v>0</v>
      </c>
      <c r="BB7" s="403">
        <v>362.98999999999995</v>
      </c>
      <c r="BC7" s="403">
        <v>9690.75</v>
      </c>
      <c r="BD7" s="403">
        <v>3.113</v>
      </c>
      <c r="BE7" s="403">
        <v>0</v>
      </c>
      <c r="BF7" s="403">
        <v>6246.0599999999995</v>
      </c>
      <c r="BG7" s="403">
        <v>2.2737367544323206E-13</v>
      </c>
      <c r="BH7" s="403">
        <v>110319.85199999998</v>
      </c>
    </row>
    <row r="8" spans="1:60" s="410" customFormat="1" ht="12.95" customHeight="1" x14ac:dyDescent="0.2">
      <c r="A8" s="404">
        <v>1</v>
      </c>
      <c r="B8" s="405" t="s">
        <v>44</v>
      </c>
      <c r="C8" s="404" t="s">
        <v>4</v>
      </c>
      <c r="D8" s="406">
        <v>94813.016000000003</v>
      </c>
      <c r="E8" s="417">
        <v>90189.356</v>
      </c>
      <c r="F8" s="407">
        <v>0</v>
      </c>
      <c r="G8" s="407">
        <v>0</v>
      </c>
      <c r="H8" s="407">
        <v>0</v>
      </c>
      <c r="I8" s="407">
        <v>0</v>
      </c>
      <c r="J8" s="407">
        <v>0</v>
      </c>
      <c r="K8" s="407">
        <v>0</v>
      </c>
      <c r="L8" s="407">
        <v>0</v>
      </c>
      <c r="M8" s="407">
        <v>0</v>
      </c>
      <c r="N8" s="407">
        <v>0</v>
      </c>
      <c r="O8" s="407">
        <v>0</v>
      </c>
      <c r="P8" s="407">
        <v>0</v>
      </c>
      <c r="Q8" s="407">
        <v>0</v>
      </c>
      <c r="R8" s="407">
        <v>3376.73</v>
      </c>
      <c r="S8" s="407">
        <v>1246.9300000000003</v>
      </c>
      <c r="T8" s="407">
        <v>74.22</v>
      </c>
      <c r="U8" s="407">
        <v>0.75</v>
      </c>
      <c r="V8" s="407">
        <v>0</v>
      </c>
      <c r="W8" s="407">
        <v>146.51999999999998</v>
      </c>
      <c r="X8" s="407">
        <v>29.91</v>
      </c>
      <c r="Y8" s="407">
        <v>35.86</v>
      </c>
      <c r="Z8" s="407">
        <v>77.5</v>
      </c>
      <c r="AA8" s="407">
        <v>179.08</v>
      </c>
      <c r="AB8" s="407">
        <v>308.00000000000006</v>
      </c>
      <c r="AC8" s="407">
        <v>102.41000000000001</v>
      </c>
      <c r="AD8" s="407">
        <v>0</v>
      </c>
      <c r="AE8" s="407">
        <v>0</v>
      </c>
      <c r="AF8" s="407">
        <v>0</v>
      </c>
      <c r="AG8" s="407">
        <v>3.83</v>
      </c>
      <c r="AH8" s="407">
        <v>2.82</v>
      </c>
      <c r="AI8" s="407">
        <v>169.18</v>
      </c>
      <c r="AJ8" s="407">
        <v>0</v>
      </c>
      <c r="AK8" s="407">
        <v>0</v>
      </c>
      <c r="AL8" s="407">
        <v>0</v>
      </c>
      <c r="AM8" s="407">
        <v>10.739999999999998</v>
      </c>
      <c r="AN8" s="407">
        <v>2.2200000000000002</v>
      </c>
      <c r="AO8" s="407">
        <v>15.8</v>
      </c>
      <c r="AP8" s="407">
        <v>0</v>
      </c>
      <c r="AQ8" s="407">
        <v>0</v>
      </c>
      <c r="AR8" s="407">
        <v>1</v>
      </c>
      <c r="AS8" s="407">
        <v>27</v>
      </c>
      <c r="AT8" s="407">
        <v>4.7</v>
      </c>
      <c r="AU8" s="407">
        <v>18.11</v>
      </c>
      <c r="AV8" s="407">
        <v>285.65999999999997</v>
      </c>
      <c r="AW8" s="407">
        <v>12.6</v>
      </c>
      <c r="AX8" s="407">
        <v>7.45</v>
      </c>
      <c r="AY8" s="407">
        <v>19.53</v>
      </c>
      <c r="AZ8" s="407">
        <v>0</v>
      </c>
      <c r="BA8" s="407">
        <v>0</v>
      </c>
      <c r="BB8" s="407">
        <v>0</v>
      </c>
      <c r="BC8" s="407">
        <v>0</v>
      </c>
      <c r="BD8" s="407">
        <v>20.04</v>
      </c>
      <c r="BE8" s="407">
        <v>0</v>
      </c>
      <c r="BF8" s="407">
        <v>4623.66</v>
      </c>
      <c r="BG8" s="407">
        <v>-1246.9299999999998</v>
      </c>
      <c r="BH8" s="408">
        <v>93566.08600000001</v>
      </c>
    </row>
    <row r="9" spans="1:60" ht="12.95" customHeight="1" x14ac:dyDescent="0.2">
      <c r="A9" s="373" t="s">
        <v>134</v>
      </c>
      <c r="B9" s="374" t="s">
        <v>45</v>
      </c>
      <c r="C9" s="373" t="s">
        <v>5</v>
      </c>
      <c r="D9" s="411">
        <v>319.27500000000003</v>
      </c>
      <c r="E9" s="375">
        <v>0</v>
      </c>
      <c r="F9" s="414">
        <v>319.27500000000003</v>
      </c>
      <c r="G9" s="375">
        <v>0</v>
      </c>
      <c r="H9" s="375">
        <v>0</v>
      </c>
      <c r="I9" s="375">
        <v>0</v>
      </c>
      <c r="J9" s="375">
        <v>0</v>
      </c>
      <c r="K9" s="375">
        <v>0</v>
      </c>
      <c r="L9" s="375">
        <v>0</v>
      </c>
      <c r="M9" s="375">
        <v>0</v>
      </c>
      <c r="N9" s="375">
        <v>0</v>
      </c>
      <c r="O9" s="375">
        <v>0</v>
      </c>
      <c r="P9" s="375">
        <v>0</v>
      </c>
      <c r="Q9" s="375">
        <v>0</v>
      </c>
      <c r="R9" s="375">
        <v>0</v>
      </c>
      <c r="S9" s="375">
        <v>0</v>
      </c>
      <c r="T9" s="375">
        <v>0</v>
      </c>
      <c r="U9" s="375">
        <v>0</v>
      </c>
      <c r="V9" s="375">
        <v>0</v>
      </c>
      <c r="W9" s="375">
        <v>0</v>
      </c>
      <c r="X9" s="375">
        <v>0</v>
      </c>
      <c r="Y9" s="375">
        <v>0</v>
      </c>
      <c r="Z9" s="375">
        <v>0</v>
      </c>
      <c r="AA9" s="375">
        <v>0</v>
      </c>
      <c r="AB9" s="375">
        <v>0</v>
      </c>
      <c r="AC9" s="375">
        <v>0</v>
      </c>
      <c r="AD9" s="376">
        <v>0</v>
      </c>
      <c r="AE9" s="375">
        <v>0</v>
      </c>
      <c r="AF9" s="375">
        <v>0</v>
      </c>
      <c r="AG9" s="375">
        <v>0</v>
      </c>
      <c r="AH9" s="375">
        <v>0</v>
      </c>
      <c r="AI9" s="375">
        <v>0</v>
      </c>
      <c r="AJ9" s="375">
        <v>0</v>
      </c>
      <c r="AK9" s="375">
        <v>0</v>
      </c>
      <c r="AL9" s="375">
        <v>0</v>
      </c>
      <c r="AM9" s="375">
        <v>0</v>
      </c>
      <c r="AN9" s="375">
        <v>0</v>
      </c>
      <c r="AO9" s="375">
        <v>0</v>
      </c>
      <c r="AP9" s="375">
        <v>0</v>
      </c>
      <c r="AQ9" s="375">
        <v>0</v>
      </c>
      <c r="AR9" s="375">
        <v>0</v>
      </c>
      <c r="AS9" s="375">
        <v>0</v>
      </c>
      <c r="AT9" s="375">
        <v>0</v>
      </c>
      <c r="AU9" s="375">
        <v>0</v>
      </c>
      <c r="AV9" s="375">
        <v>0</v>
      </c>
      <c r="AW9" s="375">
        <v>0</v>
      </c>
      <c r="AX9" s="375">
        <v>0</v>
      </c>
      <c r="AY9" s="375">
        <v>0</v>
      </c>
      <c r="AZ9" s="375">
        <v>0</v>
      </c>
      <c r="BA9" s="375">
        <v>0</v>
      </c>
      <c r="BB9" s="375">
        <v>0</v>
      </c>
      <c r="BC9" s="375">
        <v>0</v>
      </c>
      <c r="BD9" s="375">
        <v>0</v>
      </c>
      <c r="BE9" s="377">
        <v>0</v>
      </c>
      <c r="BF9" s="418">
        <v>0</v>
      </c>
      <c r="BG9" s="418">
        <v>0</v>
      </c>
      <c r="BH9" s="419">
        <v>319.27500000000003</v>
      </c>
    </row>
    <row r="10" spans="1:60" s="390" customFormat="1" ht="12.95" customHeight="1" x14ac:dyDescent="0.2">
      <c r="A10" s="386"/>
      <c r="B10" s="378" t="s">
        <v>690</v>
      </c>
      <c r="C10" s="386" t="s">
        <v>6</v>
      </c>
      <c r="D10" s="412">
        <v>0</v>
      </c>
      <c r="E10" s="387">
        <v>0</v>
      </c>
      <c r="F10" s="388">
        <v>0</v>
      </c>
      <c r="G10" s="415">
        <v>0</v>
      </c>
      <c r="H10" s="387">
        <v>0</v>
      </c>
      <c r="I10" s="387">
        <v>0</v>
      </c>
      <c r="J10" s="387">
        <v>0</v>
      </c>
      <c r="K10" s="387">
        <v>0</v>
      </c>
      <c r="L10" s="387">
        <v>0</v>
      </c>
      <c r="M10" s="387">
        <v>0</v>
      </c>
      <c r="N10" s="387">
        <v>0</v>
      </c>
      <c r="O10" s="387">
        <v>0</v>
      </c>
      <c r="P10" s="387">
        <v>0</v>
      </c>
      <c r="Q10" s="387">
        <v>0</v>
      </c>
      <c r="R10" s="387">
        <v>0</v>
      </c>
      <c r="S10" s="387">
        <v>0</v>
      </c>
      <c r="T10" s="387">
        <v>0</v>
      </c>
      <c r="U10" s="387">
        <v>0</v>
      </c>
      <c r="V10" s="387">
        <v>0</v>
      </c>
      <c r="W10" s="387">
        <v>0</v>
      </c>
      <c r="X10" s="387">
        <v>0</v>
      </c>
      <c r="Y10" s="387">
        <v>0</v>
      </c>
      <c r="Z10" s="387">
        <v>0</v>
      </c>
      <c r="AA10" s="387">
        <v>0</v>
      </c>
      <c r="AB10" s="387">
        <v>0</v>
      </c>
      <c r="AC10" s="387">
        <v>0</v>
      </c>
      <c r="AD10" s="388">
        <v>0</v>
      </c>
      <c r="AE10" s="387">
        <v>0</v>
      </c>
      <c r="AF10" s="387">
        <v>0</v>
      </c>
      <c r="AG10" s="387">
        <v>0</v>
      </c>
      <c r="AH10" s="387">
        <v>0</v>
      </c>
      <c r="AI10" s="387">
        <v>0</v>
      </c>
      <c r="AJ10" s="387">
        <v>0</v>
      </c>
      <c r="AK10" s="387">
        <v>0</v>
      </c>
      <c r="AL10" s="387">
        <v>0</v>
      </c>
      <c r="AM10" s="387">
        <v>0</v>
      </c>
      <c r="AN10" s="387">
        <v>0</v>
      </c>
      <c r="AO10" s="387">
        <v>0</v>
      </c>
      <c r="AP10" s="387">
        <v>0</v>
      </c>
      <c r="AQ10" s="387">
        <v>0</v>
      </c>
      <c r="AR10" s="387">
        <v>0</v>
      </c>
      <c r="AS10" s="387">
        <v>0</v>
      </c>
      <c r="AT10" s="387">
        <v>0</v>
      </c>
      <c r="AU10" s="387">
        <v>0</v>
      </c>
      <c r="AV10" s="387">
        <v>0</v>
      </c>
      <c r="AW10" s="387">
        <v>0</v>
      </c>
      <c r="AX10" s="387">
        <v>0</v>
      </c>
      <c r="AY10" s="387">
        <v>0</v>
      </c>
      <c r="AZ10" s="387">
        <v>0</v>
      </c>
      <c r="BA10" s="387">
        <v>0</v>
      </c>
      <c r="BB10" s="387">
        <v>0</v>
      </c>
      <c r="BC10" s="387">
        <v>0</v>
      </c>
      <c r="BD10" s="387">
        <v>0</v>
      </c>
      <c r="BE10" s="389">
        <v>0</v>
      </c>
      <c r="BF10" s="420">
        <v>0</v>
      </c>
      <c r="BG10" s="420">
        <v>0</v>
      </c>
      <c r="BH10" s="421">
        <v>0</v>
      </c>
    </row>
    <row r="11" spans="1:60" s="390" customFormat="1" ht="12.95" customHeight="1" x14ac:dyDescent="0.2">
      <c r="A11" s="386"/>
      <c r="B11" s="391" t="s">
        <v>614</v>
      </c>
      <c r="C11" s="448" t="s">
        <v>615</v>
      </c>
      <c r="D11" s="412"/>
      <c r="E11" s="387">
        <v>0</v>
      </c>
      <c r="F11" s="388">
        <v>0</v>
      </c>
      <c r="G11" s="387">
        <v>0</v>
      </c>
      <c r="H11" s="415">
        <v>0</v>
      </c>
      <c r="I11" s="387">
        <v>0</v>
      </c>
      <c r="J11" s="387">
        <v>0</v>
      </c>
      <c r="K11" s="387">
        <v>0</v>
      </c>
      <c r="L11" s="387">
        <v>0</v>
      </c>
      <c r="M11" s="387">
        <v>0</v>
      </c>
      <c r="N11" s="387">
        <v>0</v>
      </c>
      <c r="O11" s="387">
        <v>0</v>
      </c>
      <c r="P11" s="387">
        <v>0</v>
      </c>
      <c r="Q11" s="387">
        <v>0</v>
      </c>
      <c r="R11" s="387">
        <v>0</v>
      </c>
      <c r="S11" s="387">
        <v>0</v>
      </c>
      <c r="T11" s="387">
        <v>0</v>
      </c>
      <c r="U11" s="387">
        <v>0</v>
      </c>
      <c r="V11" s="387">
        <v>0</v>
      </c>
      <c r="W11" s="387">
        <v>0</v>
      </c>
      <c r="X11" s="387">
        <v>0</v>
      </c>
      <c r="Y11" s="387">
        <v>0</v>
      </c>
      <c r="Z11" s="387">
        <v>0</v>
      </c>
      <c r="AA11" s="387">
        <v>0</v>
      </c>
      <c r="AB11" s="387">
        <v>0</v>
      </c>
      <c r="AC11" s="387">
        <v>0</v>
      </c>
      <c r="AD11" s="388">
        <v>0</v>
      </c>
      <c r="AE11" s="387">
        <v>0</v>
      </c>
      <c r="AF11" s="387">
        <v>0</v>
      </c>
      <c r="AG11" s="387">
        <v>0</v>
      </c>
      <c r="AH11" s="387">
        <v>0</v>
      </c>
      <c r="AI11" s="387">
        <v>0</v>
      </c>
      <c r="AJ11" s="387">
        <v>0</v>
      </c>
      <c r="AK11" s="387">
        <v>0</v>
      </c>
      <c r="AL11" s="387">
        <v>0</v>
      </c>
      <c r="AM11" s="387">
        <v>0</v>
      </c>
      <c r="AN11" s="387">
        <v>0</v>
      </c>
      <c r="AO11" s="387">
        <v>0</v>
      </c>
      <c r="AP11" s="387">
        <v>0</v>
      </c>
      <c r="AQ11" s="387">
        <v>0</v>
      </c>
      <c r="AR11" s="387">
        <v>0</v>
      </c>
      <c r="AS11" s="387">
        <v>0</v>
      </c>
      <c r="AT11" s="387">
        <v>0</v>
      </c>
      <c r="AU11" s="387">
        <v>0</v>
      </c>
      <c r="AV11" s="387">
        <v>0</v>
      </c>
      <c r="AW11" s="387">
        <v>0</v>
      </c>
      <c r="AX11" s="387">
        <v>0</v>
      </c>
      <c r="AY11" s="387">
        <v>0</v>
      </c>
      <c r="AZ11" s="387">
        <v>0</v>
      </c>
      <c r="BA11" s="387">
        <v>0</v>
      </c>
      <c r="BB11" s="387">
        <v>0</v>
      </c>
      <c r="BC11" s="387">
        <v>0</v>
      </c>
      <c r="BD11" s="387">
        <v>0</v>
      </c>
      <c r="BE11" s="389">
        <v>0</v>
      </c>
      <c r="BF11" s="420">
        <v>0</v>
      </c>
      <c r="BG11" s="420">
        <v>0</v>
      </c>
      <c r="BH11" s="421">
        <v>0</v>
      </c>
    </row>
    <row r="12" spans="1:60" ht="12.95" customHeight="1" x14ac:dyDescent="0.2">
      <c r="A12" s="373" t="s">
        <v>138</v>
      </c>
      <c r="B12" s="374" t="s">
        <v>47</v>
      </c>
      <c r="C12" s="373" t="s">
        <v>7</v>
      </c>
      <c r="D12" s="411">
        <v>12589.602999999999</v>
      </c>
      <c r="E12" s="375">
        <v>1235.27</v>
      </c>
      <c r="F12" s="376">
        <v>0</v>
      </c>
      <c r="G12" s="375">
        <v>0</v>
      </c>
      <c r="H12" s="375">
        <v>0</v>
      </c>
      <c r="I12" s="416">
        <v>10770.112999999999</v>
      </c>
      <c r="J12" s="375">
        <v>0</v>
      </c>
      <c r="K12" s="375">
        <v>0</v>
      </c>
      <c r="L12" s="375">
        <v>0</v>
      </c>
      <c r="M12" s="375">
        <v>0</v>
      </c>
      <c r="N12" s="375">
        <v>0</v>
      </c>
      <c r="O12" s="375">
        <v>0</v>
      </c>
      <c r="P12" s="375">
        <v>0</v>
      </c>
      <c r="Q12" s="375">
        <v>0</v>
      </c>
      <c r="R12" s="375">
        <v>1235.27</v>
      </c>
      <c r="S12" s="375">
        <v>584.22</v>
      </c>
      <c r="T12" s="375">
        <v>73</v>
      </c>
      <c r="U12" s="375">
        <v>0.75</v>
      </c>
      <c r="V12" s="375">
        <v>0</v>
      </c>
      <c r="W12" s="375">
        <v>146.51999999999998</v>
      </c>
      <c r="X12" s="375">
        <v>22.88</v>
      </c>
      <c r="Y12" s="375">
        <v>14.76</v>
      </c>
      <c r="Z12" s="375">
        <v>0</v>
      </c>
      <c r="AA12" s="375">
        <v>102.09</v>
      </c>
      <c r="AB12" s="375">
        <v>52.070000000000007</v>
      </c>
      <c r="AC12" s="375">
        <v>39.600000000000009</v>
      </c>
      <c r="AD12" s="376">
        <v>0</v>
      </c>
      <c r="AE12" s="375">
        <v>0</v>
      </c>
      <c r="AF12" s="375">
        <v>0</v>
      </c>
      <c r="AG12" s="375">
        <v>1.69</v>
      </c>
      <c r="AH12" s="375">
        <v>2.82</v>
      </c>
      <c r="AI12" s="375">
        <v>0.35</v>
      </c>
      <c r="AJ12" s="375">
        <v>0</v>
      </c>
      <c r="AK12" s="375">
        <v>0</v>
      </c>
      <c r="AL12" s="375">
        <v>0</v>
      </c>
      <c r="AM12" s="375">
        <v>3.2</v>
      </c>
      <c r="AN12" s="375">
        <v>0.19</v>
      </c>
      <c r="AO12" s="375">
        <v>3.2199999999999998</v>
      </c>
      <c r="AP12" s="375">
        <v>0</v>
      </c>
      <c r="AQ12" s="375">
        <v>0</v>
      </c>
      <c r="AR12" s="375">
        <v>1</v>
      </c>
      <c r="AS12" s="375">
        <v>17</v>
      </c>
      <c r="AT12" s="375">
        <v>3.74</v>
      </c>
      <c r="AU12" s="375">
        <v>8.8999999999999986</v>
      </c>
      <c r="AV12" s="375">
        <v>100.5</v>
      </c>
      <c r="AW12" s="375">
        <v>4</v>
      </c>
      <c r="AX12" s="375">
        <v>2.25</v>
      </c>
      <c r="AY12" s="375">
        <v>16.220000000000002</v>
      </c>
      <c r="AZ12" s="375">
        <v>0</v>
      </c>
      <c r="BA12" s="375">
        <v>0</v>
      </c>
      <c r="BB12" s="375">
        <v>0</v>
      </c>
      <c r="BC12" s="375">
        <v>0</v>
      </c>
      <c r="BD12" s="375">
        <v>19.54</v>
      </c>
      <c r="BE12" s="377">
        <v>0</v>
      </c>
      <c r="BF12" s="502">
        <v>1819.49</v>
      </c>
      <c r="BG12" s="502">
        <v>-1819.49</v>
      </c>
      <c r="BH12" s="419">
        <v>10770.112999999999</v>
      </c>
    </row>
    <row r="13" spans="1:60" ht="12.95" customHeight="1" x14ac:dyDescent="0.2">
      <c r="A13" s="373" t="s">
        <v>185</v>
      </c>
      <c r="B13" s="374" t="s">
        <v>48</v>
      </c>
      <c r="C13" s="373" t="s">
        <v>8</v>
      </c>
      <c r="D13" s="411">
        <v>48444.380999999994</v>
      </c>
      <c r="E13" s="375">
        <v>2141.46</v>
      </c>
      <c r="F13" s="376">
        <v>0</v>
      </c>
      <c r="G13" s="375">
        <v>0</v>
      </c>
      <c r="H13" s="375">
        <v>0</v>
      </c>
      <c r="I13" s="375">
        <v>0</v>
      </c>
      <c r="J13" s="416">
        <v>45658.890999999996</v>
      </c>
      <c r="K13" s="375">
        <v>0</v>
      </c>
      <c r="L13" s="375">
        <v>0</v>
      </c>
      <c r="M13" s="375">
        <v>0</v>
      </c>
      <c r="N13" s="375">
        <v>0</v>
      </c>
      <c r="O13" s="375">
        <v>0</v>
      </c>
      <c r="P13" s="375">
        <v>0</v>
      </c>
      <c r="Q13" s="375">
        <v>0</v>
      </c>
      <c r="R13" s="375">
        <v>2141.46</v>
      </c>
      <c r="S13" s="375">
        <v>644.0300000000002</v>
      </c>
      <c r="T13" s="375">
        <v>1.22</v>
      </c>
      <c r="U13" s="375">
        <v>0</v>
      </c>
      <c r="V13" s="375">
        <v>0</v>
      </c>
      <c r="W13" s="375">
        <v>0</v>
      </c>
      <c r="X13" s="375">
        <v>5.93</v>
      </c>
      <c r="Y13" s="375">
        <v>21.099999999999998</v>
      </c>
      <c r="Z13" s="375">
        <v>77.5</v>
      </c>
      <c r="AA13" s="375">
        <v>76.990000000000009</v>
      </c>
      <c r="AB13" s="375">
        <v>255.93000000000004</v>
      </c>
      <c r="AC13" s="375">
        <v>62.81</v>
      </c>
      <c r="AD13" s="376">
        <v>0</v>
      </c>
      <c r="AE13" s="375">
        <v>0</v>
      </c>
      <c r="AF13" s="375">
        <v>0</v>
      </c>
      <c r="AG13" s="375">
        <v>2.14</v>
      </c>
      <c r="AH13" s="375">
        <v>0</v>
      </c>
      <c r="AI13" s="375">
        <v>168.83</v>
      </c>
      <c r="AJ13" s="375">
        <v>0</v>
      </c>
      <c r="AK13" s="375">
        <v>0</v>
      </c>
      <c r="AL13" s="375">
        <v>0</v>
      </c>
      <c r="AM13" s="375">
        <v>7.5399999999999991</v>
      </c>
      <c r="AN13" s="375">
        <v>2.0300000000000002</v>
      </c>
      <c r="AO13" s="375">
        <v>12.58</v>
      </c>
      <c r="AP13" s="375">
        <v>0</v>
      </c>
      <c r="AQ13" s="375">
        <v>0</v>
      </c>
      <c r="AR13" s="375">
        <v>0</v>
      </c>
      <c r="AS13" s="375">
        <v>10</v>
      </c>
      <c r="AT13" s="375">
        <v>0.96000000000000019</v>
      </c>
      <c r="AU13" s="375">
        <v>6.41</v>
      </c>
      <c r="AV13" s="375">
        <v>175.07999999999998</v>
      </c>
      <c r="AW13" s="375">
        <v>8.6</v>
      </c>
      <c r="AX13" s="375">
        <v>2.2000000000000002</v>
      </c>
      <c r="AY13" s="375">
        <v>1.61</v>
      </c>
      <c r="AZ13" s="375">
        <v>0</v>
      </c>
      <c r="BA13" s="375">
        <v>0</v>
      </c>
      <c r="BB13" s="375">
        <v>0</v>
      </c>
      <c r="BC13" s="375">
        <v>0</v>
      </c>
      <c r="BD13" s="375">
        <v>0.5</v>
      </c>
      <c r="BE13" s="377">
        <v>0</v>
      </c>
      <c r="BF13" s="502">
        <v>2785.4900000000002</v>
      </c>
      <c r="BG13" s="502">
        <v>-2785.4900000000002</v>
      </c>
      <c r="BH13" s="419">
        <v>45658.890999999996</v>
      </c>
    </row>
    <row r="14" spans="1:60" ht="12.95" customHeight="1" x14ac:dyDescent="0.2">
      <c r="A14" s="373" t="s">
        <v>186</v>
      </c>
      <c r="B14" s="374" t="s">
        <v>49</v>
      </c>
      <c r="C14" s="373" t="s">
        <v>9</v>
      </c>
      <c r="D14" s="411">
        <v>29617.213</v>
      </c>
      <c r="E14" s="375">
        <v>0</v>
      </c>
      <c r="F14" s="376">
        <v>0</v>
      </c>
      <c r="G14" s="375">
        <v>0</v>
      </c>
      <c r="H14" s="375">
        <v>0</v>
      </c>
      <c r="I14" s="375">
        <v>0</v>
      </c>
      <c r="J14" s="375">
        <v>0</v>
      </c>
      <c r="K14" s="416">
        <v>29602.433000000001</v>
      </c>
      <c r="L14" s="375">
        <v>0</v>
      </c>
      <c r="M14" s="375">
        <v>0</v>
      </c>
      <c r="N14" s="375">
        <v>0</v>
      </c>
      <c r="O14" s="375">
        <v>0</v>
      </c>
      <c r="P14" s="375">
        <v>0</v>
      </c>
      <c r="Q14" s="375">
        <v>0</v>
      </c>
      <c r="R14" s="375">
        <v>0</v>
      </c>
      <c r="S14" s="375">
        <v>14.78</v>
      </c>
      <c r="T14" s="375">
        <v>0</v>
      </c>
      <c r="U14" s="375">
        <v>0</v>
      </c>
      <c r="V14" s="375">
        <v>0</v>
      </c>
      <c r="W14" s="375">
        <v>0</v>
      </c>
      <c r="X14" s="375">
        <v>0</v>
      </c>
      <c r="Y14" s="375">
        <v>0</v>
      </c>
      <c r="Z14" s="375">
        <v>0</v>
      </c>
      <c r="AA14" s="375">
        <v>0</v>
      </c>
      <c r="AB14" s="375">
        <v>0</v>
      </c>
      <c r="AC14" s="375">
        <v>0</v>
      </c>
      <c r="AD14" s="376">
        <v>0</v>
      </c>
      <c r="AE14" s="375">
        <v>0</v>
      </c>
      <c r="AF14" s="375">
        <v>0</v>
      </c>
      <c r="AG14" s="375">
        <v>0</v>
      </c>
      <c r="AH14" s="375">
        <v>0</v>
      </c>
      <c r="AI14" s="375">
        <v>0</v>
      </c>
      <c r="AJ14" s="375">
        <v>0</v>
      </c>
      <c r="AK14" s="375">
        <v>0</v>
      </c>
      <c r="AL14" s="375">
        <v>0</v>
      </c>
      <c r="AM14" s="375">
        <v>0</v>
      </c>
      <c r="AN14" s="375">
        <v>0</v>
      </c>
      <c r="AO14" s="375">
        <v>0</v>
      </c>
      <c r="AP14" s="375">
        <v>0</v>
      </c>
      <c r="AQ14" s="375">
        <v>0</v>
      </c>
      <c r="AR14" s="375">
        <v>0</v>
      </c>
      <c r="AS14" s="375">
        <v>0</v>
      </c>
      <c r="AT14" s="375">
        <v>0</v>
      </c>
      <c r="AU14" s="375">
        <v>0</v>
      </c>
      <c r="AV14" s="375">
        <v>10.08</v>
      </c>
      <c r="AW14" s="375">
        <v>0</v>
      </c>
      <c r="AX14" s="375">
        <v>3</v>
      </c>
      <c r="AY14" s="375">
        <v>1.7</v>
      </c>
      <c r="AZ14" s="375">
        <v>0</v>
      </c>
      <c r="BA14" s="375">
        <v>0</v>
      </c>
      <c r="BB14" s="375">
        <v>0</v>
      </c>
      <c r="BC14" s="375">
        <v>0</v>
      </c>
      <c r="BD14" s="375">
        <v>0</v>
      </c>
      <c r="BE14" s="377">
        <v>0</v>
      </c>
      <c r="BF14" s="502">
        <v>14.78</v>
      </c>
      <c r="BG14" s="502">
        <v>-14.78</v>
      </c>
      <c r="BH14" s="419">
        <v>29602.433000000001</v>
      </c>
    </row>
    <row r="15" spans="1:60" ht="12.95" customHeight="1" x14ac:dyDescent="0.2">
      <c r="A15" s="373" t="s">
        <v>187</v>
      </c>
      <c r="B15" s="374" t="s">
        <v>50</v>
      </c>
      <c r="C15" s="373" t="s">
        <v>10</v>
      </c>
      <c r="D15" s="411">
        <v>33.735999999999997</v>
      </c>
      <c r="E15" s="375">
        <v>0</v>
      </c>
      <c r="F15" s="376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416">
        <v>33.735999999999997</v>
      </c>
      <c r="M15" s="375">
        <v>0</v>
      </c>
      <c r="N15" s="375">
        <v>0</v>
      </c>
      <c r="O15" s="375">
        <v>0</v>
      </c>
      <c r="P15" s="375">
        <v>0</v>
      </c>
      <c r="Q15" s="375">
        <v>0</v>
      </c>
      <c r="R15" s="375">
        <v>0</v>
      </c>
      <c r="S15" s="375">
        <v>0</v>
      </c>
      <c r="T15" s="375">
        <v>0</v>
      </c>
      <c r="U15" s="375">
        <v>0</v>
      </c>
      <c r="V15" s="375">
        <v>0</v>
      </c>
      <c r="W15" s="375">
        <v>0</v>
      </c>
      <c r="X15" s="375">
        <v>0</v>
      </c>
      <c r="Y15" s="375">
        <v>0</v>
      </c>
      <c r="Z15" s="375">
        <v>0</v>
      </c>
      <c r="AA15" s="375">
        <v>0</v>
      </c>
      <c r="AB15" s="375">
        <v>0</v>
      </c>
      <c r="AC15" s="375">
        <v>0</v>
      </c>
      <c r="AD15" s="376">
        <v>0</v>
      </c>
      <c r="AE15" s="375">
        <v>0</v>
      </c>
      <c r="AF15" s="375">
        <v>0</v>
      </c>
      <c r="AG15" s="375">
        <v>0</v>
      </c>
      <c r="AH15" s="375">
        <v>0</v>
      </c>
      <c r="AI15" s="375">
        <v>0</v>
      </c>
      <c r="AJ15" s="375">
        <v>0</v>
      </c>
      <c r="AK15" s="375">
        <v>0</v>
      </c>
      <c r="AL15" s="375">
        <v>0</v>
      </c>
      <c r="AM15" s="375">
        <v>0</v>
      </c>
      <c r="AN15" s="375">
        <v>0</v>
      </c>
      <c r="AO15" s="375">
        <v>0</v>
      </c>
      <c r="AP15" s="375">
        <v>0</v>
      </c>
      <c r="AQ15" s="375">
        <v>0</v>
      </c>
      <c r="AR15" s="375">
        <v>0</v>
      </c>
      <c r="AS15" s="375">
        <v>0</v>
      </c>
      <c r="AT15" s="375">
        <v>0</v>
      </c>
      <c r="AU15" s="375">
        <v>0</v>
      </c>
      <c r="AV15" s="375">
        <v>0</v>
      </c>
      <c r="AW15" s="375">
        <v>0</v>
      </c>
      <c r="AX15" s="375">
        <v>0</v>
      </c>
      <c r="AY15" s="375">
        <v>0</v>
      </c>
      <c r="AZ15" s="375">
        <v>0</v>
      </c>
      <c r="BA15" s="375">
        <v>0</v>
      </c>
      <c r="BB15" s="375">
        <v>0</v>
      </c>
      <c r="BC15" s="375">
        <v>0</v>
      </c>
      <c r="BD15" s="375">
        <v>0</v>
      </c>
      <c r="BE15" s="377">
        <v>0</v>
      </c>
      <c r="BF15" s="502">
        <v>0</v>
      </c>
      <c r="BG15" s="502">
        <v>0</v>
      </c>
      <c r="BH15" s="419">
        <v>33.735999999999997</v>
      </c>
    </row>
    <row r="16" spans="1:60" ht="12.95" customHeight="1" x14ac:dyDescent="0.2">
      <c r="A16" s="373" t="s">
        <v>188</v>
      </c>
      <c r="B16" s="374" t="s">
        <v>51</v>
      </c>
      <c r="C16" s="373" t="s">
        <v>11</v>
      </c>
      <c r="D16" s="411">
        <v>3598.8009999999999</v>
      </c>
      <c r="E16" s="375">
        <v>0</v>
      </c>
      <c r="F16" s="376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416">
        <v>3598.8009999999999</v>
      </c>
      <c r="N16" s="375">
        <v>0</v>
      </c>
      <c r="O16" s="375">
        <v>0</v>
      </c>
      <c r="P16" s="375">
        <v>0</v>
      </c>
      <c r="Q16" s="375">
        <v>0</v>
      </c>
      <c r="R16" s="375">
        <v>0</v>
      </c>
      <c r="S16" s="375">
        <v>0</v>
      </c>
      <c r="T16" s="375">
        <v>0</v>
      </c>
      <c r="U16" s="375">
        <v>0</v>
      </c>
      <c r="V16" s="375">
        <v>0</v>
      </c>
      <c r="W16" s="375">
        <v>0</v>
      </c>
      <c r="X16" s="375">
        <v>0</v>
      </c>
      <c r="Y16" s="375">
        <v>0</v>
      </c>
      <c r="Z16" s="375">
        <v>0</v>
      </c>
      <c r="AA16" s="375">
        <v>0</v>
      </c>
      <c r="AB16" s="375">
        <v>0</v>
      </c>
      <c r="AC16" s="375">
        <v>0</v>
      </c>
      <c r="AD16" s="376">
        <v>0</v>
      </c>
      <c r="AE16" s="375">
        <v>0</v>
      </c>
      <c r="AF16" s="375">
        <v>0</v>
      </c>
      <c r="AG16" s="375">
        <v>0</v>
      </c>
      <c r="AH16" s="375">
        <v>0</v>
      </c>
      <c r="AI16" s="375">
        <v>0</v>
      </c>
      <c r="AJ16" s="375">
        <v>0</v>
      </c>
      <c r="AK16" s="375">
        <v>0</v>
      </c>
      <c r="AL16" s="375">
        <v>0</v>
      </c>
      <c r="AM16" s="375">
        <v>0</v>
      </c>
      <c r="AN16" s="375">
        <v>0</v>
      </c>
      <c r="AO16" s="375">
        <v>0</v>
      </c>
      <c r="AP16" s="375">
        <v>0</v>
      </c>
      <c r="AQ16" s="375">
        <v>0</v>
      </c>
      <c r="AR16" s="375">
        <v>0</v>
      </c>
      <c r="AS16" s="375">
        <v>0</v>
      </c>
      <c r="AT16" s="375">
        <v>0</v>
      </c>
      <c r="AU16" s="375">
        <v>0</v>
      </c>
      <c r="AV16" s="375">
        <v>0</v>
      </c>
      <c r="AW16" s="375">
        <v>0</v>
      </c>
      <c r="AX16" s="375">
        <v>0</v>
      </c>
      <c r="AY16" s="375">
        <v>0</v>
      </c>
      <c r="AZ16" s="375">
        <v>0</v>
      </c>
      <c r="BA16" s="375">
        <v>0</v>
      </c>
      <c r="BB16" s="375">
        <v>0</v>
      </c>
      <c r="BC16" s="375">
        <v>0</v>
      </c>
      <c r="BD16" s="375">
        <v>0</v>
      </c>
      <c r="BE16" s="377">
        <v>0</v>
      </c>
      <c r="BF16" s="502">
        <v>0</v>
      </c>
      <c r="BG16" s="502">
        <v>0</v>
      </c>
      <c r="BH16" s="419">
        <v>3598.8009999999999</v>
      </c>
    </row>
    <row r="17" spans="1:60" s="390" customFormat="1" ht="21.75" customHeight="1" x14ac:dyDescent="0.2">
      <c r="A17" s="386"/>
      <c r="B17" s="391" t="s">
        <v>618</v>
      </c>
      <c r="C17" s="386" t="s">
        <v>321</v>
      </c>
      <c r="D17" s="412">
        <v>0</v>
      </c>
      <c r="E17" s="387">
        <v>0</v>
      </c>
      <c r="F17" s="388">
        <v>0</v>
      </c>
      <c r="G17" s="387">
        <v>0</v>
      </c>
      <c r="H17" s="387">
        <v>0</v>
      </c>
      <c r="I17" s="387">
        <v>0</v>
      </c>
      <c r="J17" s="387">
        <v>0</v>
      </c>
      <c r="K17" s="387">
        <v>0</v>
      </c>
      <c r="L17" s="387">
        <v>0</v>
      </c>
      <c r="M17" s="387">
        <v>0</v>
      </c>
      <c r="N17" s="415">
        <v>0</v>
      </c>
      <c r="O17" s="387">
        <v>0</v>
      </c>
      <c r="P17" s="387">
        <v>0</v>
      </c>
      <c r="Q17" s="387">
        <v>0</v>
      </c>
      <c r="R17" s="387">
        <v>0</v>
      </c>
      <c r="S17" s="387">
        <v>0</v>
      </c>
      <c r="T17" s="387">
        <v>0</v>
      </c>
      <c r="U17" s="387">
        <v>0</v>
      </c>
      <c r="V17" s="387">
        <v>0</v>
      </c>
      <c r="W17" s="387">
        <v>0</v>
      </c>
      <c r="X17" s="387">
        <v>0</v>
      </c>
      <c r="Y17" s="387">
        <v>0</v>
      </c>
      <c r="Z17" s="387">
        <v>0</v>
      </c>
      <c r="AA17" s="387">
        <v>0</v>
      </c>
      <c r="AB17" s="387">
        <v>0</v>
      </c>
      <c r="AC17" s="387">
        <v>0</v>
      </c>
      <c r="AD17" s="388">
        <v>0</v>
      </c>
      <c r="AE17" s="387">
        <v>0</v>
      </c>
      <c r="AF17" s="387">
        <v>0</v>
      </c>
      <c r="AG17" s="387">
        <v>0</v>
      </c>
      <c r="AH17" s="387">
        <v>0</v>
      </c>
      <c r="AI17" s="387">
        <v>0</v>
      </c>
      <c r="AJ17" s="387">
        <v>0</v>
      </c>
      <c r="AK17" s="387">
        <v>0</v>
      </c>
      <c r="AL17" s="387">
        <v>0</v>
      </c>
      <c r="AM17" s="387">
        <v>0</v>
      </c>
      <c r="AN17" s="387">
        <v>0</v>
      </c>
      <c r="AO17" s="387">
        <v>0</v>
      </c>
      <c r="AP17" s="387">
        <v>0</v>
      </c>
      <c r="AQ17" s="387">
        <v>0</v>
      </c>
      <c r="AR17" s="387">
        <v>0</v>
      </c>
      <c r="AS17" s="387">
        <v>0</v>
      </c>
      <c r="AT17" s="387">
        <v>0</v>
      </c>
      <c r="AU17" s="387">
        <v>0</v>
      </c>
      <c r="AV17" s="387">
        <v>0</v>
      </c>
      <c r="AW17" s="387">
        <v>0</v>
      </c>
      <c r="AX17" s="387">
        <v>0</v>
      </c>
      <c r="AY17" s="387">
        <v>0</v>
      </c>
      <c r="AZ17" s="387">
        <v>0</v>
      </c>
      <c r="BA17" s="387">
        <v>0</v>
      </c>
      <c r="BB17" s="387">
        <v>0</v>
      </c>
      <c r="BC17" s="387">
        <v>0</v>
      </c>
      <c r="BD17" s="387">
        <v>0</v>
      </c>
      <c r="BE17" s="389">
        <v>0</v>
      </c>
      <c r="BF17" s="503">
        <v>0</v>
      </c>
      <c r="BG17" s="503">
        <v>0</v>
      </c>
      <c r="BH17" s="421">
        <v>0</v>
      </c>
    </row>
    <row r="18" spans="1:60" s="390" customFormat="1" ht="12.95" customHeight="1" x14ac:dyDescent="0.2">
      <c r="A18" s="386"/>
      <c r="B18" s="378" t="s">
        <v>616</v>
      </c>
      <c r="C18" s="386" t="s">
        <v>617</v>
      </c>
      <c r="D18" s="412"/>
      <c r="E18" s="387">
        <v>0</v>
      </c>
      <c r="F18" s="388">
        <v>0</v>
      </c>
      <c r="G18" s="387">
        <v>0</v>
      </c>
      <c r="H18" s="387">
        <v>0</v>
      </c>
      <c r="I18" s="387">
        <v>0</v>
      </c>
      <c r="J18" s="387">
        <v>0</v>
      </c>
      <c r="K18" s="387">
        <v>0</v>
      </c>
      <c r="L18" s="387">
        <v>0</v>
      </c>
      <c r="M18" s="387">
        <v>0</v>
      </c>
      <c r="N18" s="387">
        <v>0</v>
      </c>
      <c r="O18" s="415">
        <v>0</v>
      </c>
      <c r="P18" s="387">
        <v>0</v>
      </c>
      <c r="Q18" s="387">
        <v>0</v>
      </c>
      <c r="R18" s="387">
        <v>0</v>
      </c>
      <c r="S18" s="387">
        <v>0</v>
      </c>
      <c r="T18" s="387">
        <v>0</v>
      </c>
      <c r="U18" s="387">
        <v>0</v>
      </c>
      <c r="V18" s="387">
        <v>0</v>
      </c>
      <c r="W18" s="387">
        <v>0</v>
      </c>
      <c r="X18" s="387">
        <v>0</v>
      </c>
      <c r="Y18" s="387">
        <v>0</v>
      </c>
      <c r="Z18" s="387">
        <v>0</v>
      </c>
      <c r="AA18" s="387">
        <v>0</v>
      </c>
      <c r="AB18" s="387">
        <v>0</v>
      </c>
      <c r="AC18" s="387">
        <v>0</v>
      </c>
      <c r="AD18" s="388">
        <v>0</v>
      </c>
      <c r="AE18" s="387">
        <v>0</v>
      </c>
      <c r="AF18" s="387">
        <v>0</v>
      </c>
      <c r="AG18" s="387">
        <v>0</v>
      </c>
      <c r="AH18" s="387">
        <v>0</v>
      </c>
      <c r="AI18" s="387">
        <v>0</v>
      </c>
      <c r="AJ18" s="387">
        <v>0</v>
      </c>
      <c r="AK18" s="387">
        <v>0</v>
      </c>
      <c r="AL18" s="387">
        <v>0</v>
      </c>
      <c r="AM18" s="387">
        <v>0</v>
      </c>
      <c r="AN18" s="387">
        <v>0</v>
      </c>
      <c r="AO18" s="387">
        <v>0</v>
      </c>
      <c r="AP18" s="387">
        <v>0</v>
      </c>
      <c r="AQ18" s="387">
        <v>0</v>
      </c>
      <c r="AR18" s="387">
        <v>0</v>
      </c>
      <c r="AS18" s="387">
        <v>0</v>
      </c>
      <c r="AT18" s="387">
        <v>0</v>
      </c>
      <c r="AU18" s="387">
        <v>0</v>
      </c>
      <c r="AV18" s="387">
        <v>0</v>
      </c>
      <c r="AW18" s="387">
        <v>0</v>
      </c>
      <c r="AX18" s="387">
        <v>0</v>
      </c>
      <c r="AY18" s="387">
        <v>0</v>
      </c>
      <c r="AZ18" s="387">
        <v>0</v>
      </c>
      <c r="BA18" s="387">
        <v>0</v>
      </c>
      <c r="BB18" s="387">
        <v>0</v>
      </c>
      <c r="BC18" s="387">
        <v>0</v>
      </c>
      <c r="BD18" s="387">
        <v>0</v>
      </c>
      <c r="BE18" s="389"/>
      <c r="BF18" s="503">
        <v>0</v>
      </c>
      <c r="BG18" s="503">
        <v>0</v>
      </c>
      <c r="BH18" s="421">
        <v>0</v>
      </c>
    </row>
    <row r="19" spans="1:60" ht="12.95" customHeight="1" x14ac:dyDescent="0.2">
      <c r="A19" s="373" t="s">
        <v>189</v>
      </c>
      <c r="B19" s="374" t="s">
        <v>52</v>
      </c>
      <c r="C19" s="373" t="s">
        <v>12</v>
      </c>
      <c r="D19" s="411">
        <v>140.636</v>
      </c>
      <c r="E19" s="375">
        <v>0</v>
      </c>
      <c r="F19" s="376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  <c r="N19" s="375">
        <v>0</v>
      </c>
      <c r="O19" s="375">
        <v>0</v>
      </c>
      <c r="P19" s="416">
        <v>136.73599999999999</v>
      </c>
      <c r="Q19" s="375">
        <v>0</v>
      </c>
      <c r="R19" s="375">
        <v>0</v>
      </c>
      <c r="S19" s="375">
        <v>3.9</v>
      </c>
      <c r="T19" s="375">
        <v>0</v>
      </c>
      <c r="U19" s="375">
        <v>0</v>
      </c>
      <c r="V19" s="375">
        <v>0</v>
      </c>
      <c r="W19" s="375">
        <v>0</v>
      </c>
      <c r="X19" s="375">
        <v>1.1000000000000001</v>
      </c>
      <c r="Y19" s="375">
        <v>0</v>
      </c>
      <c r="Z19" s="375">
        <v>0</v>
      </c>
      <c r="AA19" s="375">
        <v>0</v>
      </c>
      <c r="AB19" s="375">
        <v>0</v>
      </c>
      <c r="AC19" s="375">
        <v>0</v>
      </c>
      <c r="AD19" s="376">
        <v>0</v>
      </c>
      <c r="AE19" s="375">
        <v>0</v>
      </c>
      <c r="AF19" s="375">
        <v>0</v>
      </c>
      <c r="AG19" s="375">
        <v>0</v>
      </c>
      <c r="AH19" s="375">
        <v>0</v>
      </c>
      <c r="AI19" s="375">
        <v>0</v>
      </c>
      <c r="AJ19" s="375">
        <v>0</v>
      </c>
      <c r="AK19" s="375">
        <v>0</v>
      </c>
      <c r="AL19" s="375">
        <v>0</v>
      </c>
      <c r="AM19" s="375">
        <v>0</v>
      </c>
      <c r="AN19" s="375">
        <v>0</v>
      </c>
      <c r="AO19" s="375">
        <v>0</v>
      </c>
      <c r="AP19" s="375">
        <v>0</v>
      </c>
      <c r="AQ19" s="375">
        <v>0</v>
      </c>
      <c r="AR19" s="375">
        <v>0</v>
      </c>
      <c r="AS19" s="375">
        <v>0</v>
      </c>
      <c r="AT19" s="375">
        <v>0</v>
      </c>
      <c r="AU19" s="375">
        <v>2.8</v>
      </c>
      <c r="AV19" s="375">
        <v>0</v>
      </c>
      <c r="AW19" s="375">
        <v>0</v>
      </c>
      <c r="AX19" s="375">
        <v>0</v>
      </c>
      <c r="AY19" s="375">
        <v>0</v>
      </c>
      <c r="AZ19" s="375">
        <v>0</v>
      </c>
      <c r="BA19" s="375">
        <v>0</v>
      </c>
      <c r="BB19" s="375">
        <v>0</v>
      </c>
      <c r="BC19" s="375">
        <v>0</v>
      </c>
      <c r="BD19" s="375">
        <v>0</v>
      </c>
      <c r="BE19" s="377">
        <v>0</v>
      </c>
      <c r="BF19" s="502">
        <v>3.9</v>
      </c>
      <c r="BG19" s="502">
        <v>-3.9</v>
      </c>
      <c r="BH19" s="419">
        <v>136.73599999999999</v>
      </c>
    </row>
    <row r="20" spans="1:60" ht="12.95" customHeight="1" x14ac:dyDescent="0.2">
      <c r="A20" s="373" t="s">
        <v>190</v>
      </c>
      <c r="B20" s="374" t="s">
        <v>53</v>
      </c>
      <c r="C20" s="373" t="s">
        <v>13</v>
      </c>
      <c r="D20" s="411">
        <v>0</v>
      </c>
      <c r="E20" s="375">
        <v>0</v>
      </c>
      <c r="F20" s="376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  <c r="N20" s="375">
        <v>0</v>
      </c>
      <c r="O20" s="375">
        <v>0</v>
      </c>
      <c r="P20" s="375">
        <v>0</v>
      </c>
      <c r="Q20" s="416">
        <v>0</v>
      </c>
      <c r="R20" s="375">
        <v>0</v>
      </c>
      <c r="S20" s="375">
        <v>0</v>
      </c>
      <c r="T20" s="375">
        <v>0</v>
      </c>
      <c r="U20" s="375">
        <v>0</v>
      </c>
      <c r="V20" s="375">
        <v>0</v>
      </c>
      <c r="W20" s="375">
        <v>0</v>
      </c>
      <c r="X20" s="375">
        <v>0</v>
      </c>
      <c r="Y20" s="375">
        <v>0</v>
      </c>
      <c r="Z20" s="375">
        <v>0</v>
      </c>
      <c r="AA20" s="375">
        <v>0</v>
      </c>
      <c r="AB20" s="375">
        <v>0</v>
      </c>
      <c r="AC20" s="375">
        <v>0</v>
      </c>
      <c r="AD20" s="376">
        <v>0</v>
      </c>
      <c r="AE20" s="375">
        <v>0</v>
      </c>
      <c r="AF20" s="375">
        <v>0</v>
      </c>
      <c r="AG20" s="375">
        <v>0</v>
      </c>
      <c r="AH20" s="375">
        <v>0</v>
      </c>
      <c r="AI20" s="375">
        <v>0</v>
      </c>
      <c r="AJ20" s="375">
        <v>0</v>
      </c>
      <c r="AK20" s="375">
        <v>0</v>
      </c>
      <c r="AL20" s="375">
        <v>0</v>
      </c>
      <c r="AM20" s="375">
        <v>0</v>
      </c>
      <c r="AN20" s="375">
        <v>0</v>
      </c>
      <c r="AO20" s="375">
        <v>0</v>
      </c>
      <c r="AP20" s="375">
        <v>0</v>
      </c>
      <c r="AQ20" s="375">
        <v>0</v>
      </c>
      <c r="AR20" s="375">
        <v>0</v>
      </c>
      <c r="AS20" s="375">
        <v>0</v>
      </c>
      <c r="AT20" s="375">
        <v>0</v>
      </c>
      <c r="AU20" s="375">
        <v>0</v>
      </c>
      <c r="AV20" s="375">
        <v>0</v>
      </c>
      <c r="AW20" s="375">
        <v>0</v>
      </c>
      <c r="AX20" s="375">
        <v>0</v>
      </c>
      <c r="AY20" s="375">
        <v>0</v>
      </c>
      <c r="AZ20" s="375">
        <v>0</v>
      </c>
      <c r="BA20" s="375">
        <v>0</v>
      </c>
      <c r="BB20" s="375">
        <v>0</v>
      </c>
      <c r="BC20" s="375">
        <v>0</v>
      </c>
      <c r="BD20" s="375">
        <v>0</v>
      </c>
      <c r="BE20" s="377">
        <v>0</v>
      </c>
      <c r="BF20" s="502">
        <v>0</v>
      </c>
      <c r="BG20" s="502">
        <v>0</v>
      </c>
      <c r="BH20" s="419">
        <v>0</v>
      </c>
    </row>
    <row r="21" spans="1:60" ht="12.95" customHeight="1" x14ac:dyDescent="0.2">
      <c r="A21" s="373" t="s">
        <v>212</v>
      </c>
      <c r="B21" s="378" t="s">
        <v>54</v>
      </c>
      <c r="C21" s="373" t="s">
        <v>14</v>
      </c>
      <c r="D21" s="411">
        <v>69.371000000000009</v>
      </c>
      <c r="E21" s="375">
        <v>0</v>
      </c>
      <c r="F21" s="375">
        <v>0</v>
      </c>
      <c r="G21" s="376">
        <v>0</v>
      </c>
      <c r="H21" s="375">
        <v>0</v>
      </c>
      <c r="I21" s="375">
        <v>0</v>
      </c>
      <c r="J21" s="375">
        <v>0</v>
      </c>
      <c r="K21" s="375">
        <v>0</v>
      </c>
      <c r="L21" s="375">
        <v>0</v>
      </c>
      <c r="M21" s="375">
        <v>0</v>
      </c>
      <c r="N21" s="375">
        <v>0</v>
      </c>
      <c r="O21" s="375">
        <v>0</v>
      </c>
      <c r="P21" s="375">
        <v>0</v>
      </c>
      <c r="Q21" s="375">
        <v>0</v>
      </c>
      <c r="R21" s="416">
        <v>69.371000000000009</v>
      </c>
      <c r="S21" s="375">
        <v>0</v>
      </c>
      <c r="T21" s="375">
        <v>0</v>
      </c>
      <c r="U21" s="375">
        <v>0</v>
      </c>
      <c r="V21" s="375">
        <v>0</v>
      </c>
      <c r="W21" s="375">
        <v>0</v>
      </c>
      <c r="X21" s="375">
        <v>0</v>
      </c>
      <c r="Y21" s="375">
        <v>0</v>
      </c>
      <c r="Z21" s="375">
        <v>0</v>
      </c>
      <c r="AA21" s="375">
        <v>0</v>
      </c>
      <c r="AB21" s="375">
        <v>0</v>
      </c>
      <c r="AC21" s="375">
        <v>0</v>
      </c>
      <c r="AD21" s="376">
        <v>0</v>
      </c>
      <c r="AE21" s="375">
        <v>0</v>
      </c>
      <c r="AF21" s="375">
        <v>0</v>
      </c>
      <c r="AG21" s="375">
        <v>0</v>
      </c>
      <c r="AH21" s="375">
        <v>0</v>
      </c>
      <c r="AI21" s="375">
        <v>0</v>
      </c>
      <c r="AJ21" s="375">
        <v>0</v>
      </c>
      <c r="AK21" s="375">
        <v>0</v>
      </c>
      <c r="AL21" s="375">
        <v>0</v>
      </c>
      <c r="AM21" s="375">
        <v>0</v>
      </c>
      <c r="AN21" s="375">
        <v>0</v>
      </c>
      <c r="AO21" s="375">
        <v>0</v>
      </c>
      <c r="AP21" s="375">
        <v>0</v>
      </c>
      <c r="AQ21" s="375">
        <v>0</v>
      </c>
      <c r="AR21" s="375">
        <v>0</v>
      </c>
      <c r="AS21" s="375">
        <v>0</v>
      </c>
      <c r="AT21" s="375">
        <v>0</v>
      </c>
      <c r="AU21" s="375">
        <v>0</v>
      </c>
      <c r="AV21" s="375">
        <v>0</v>
      </c>
      <c r="AW21" s="375">
        <v>0</v>
      </c>
      <c r="AX21" s="375">
        <v>0</v>
      </c>
      <c r="AY21" s="375">
        <v>0</v>
      </c>
      <c r="AZ21" s="375">
        <v>0</v>
      </c>
      <c r="BA21" s="375">
        <v>0</v>
      </c>
      <c r="BB21" s="375">
        <v>0</v>
      </c>
      <c r="BC21" s="375">
        <v>0</v>
      </c>
      <c r="BD21" s="375">
        <v>0</v>
      </c>
      <c r="BE21" s="377">
        <v>0</v>
      </c>
      <c r="BF21" s="502">
        <v>0</v>
      </c>
      <c r="BG21" s="502">
        <v>3376.73</v>
      </c>
      <c r="BH21" s="419">
        <v>3446.1010000000001</v>
      </c>
    </row>
    <row r="22" spans="1:60" s="396" customFormat="1" ht="12.95" customHeight="1" x14ac:dyDescent="0.2">
      <c r="A22" s="392">
        <v>2</v>
      </c>
      <c r="B22" s="393" t="s">
        <v>55</v>
      </c>
      <c r="C22" s="392" t="s">
        <v>15</v>
      </c>
      <c r="D22" s="406">
        <v>15506.835999999999</v>
      </c>
      <c r="E22" s="395">
        <v>0</v>
      </c>
      <c r="F22" s="395">
        <v>0</v>
      </c>
      <c r="G22" s="395">
        <v>0</v>
      </c>
      <c r="H22" s="394">
        <v>0</v>
      </c>
      <c r="I22" s="394">
        <v>0</v>
      </c>
      <c r="J22" s="394">
        <v>0</v>
      </c>
      <c r="K22" s="394">
        <v>0</v>
      </c>
      <c r="L22" s="394">
        <v>0</v>
      </c>
      <c r="M22" s="394">
        <v>0</v>
      </c>
      <c r="N22" s="394">
        <v>0</v>
      </c>
      <c r="O22" s="394">
        <v>0</v>
      </c>
      <c r="P22" s="394">
        <v>0</v>
      </c>
      <c r="Q22" s="394">
        <v>0</v>
      </c>
      <c r="R22" s="394">
        <v>0</v>
      </c>
      <c r="S22" s="417">
        <v>13884.436</v>
      </c>
      <c r="T22" s="394">
        <v>0</v>
      </c>
      <c r="U22" s="394">
        <v>0.85000000000000009</v>
      </c>
      <c r="V22" s="394">
        <v>0</v>
      </c>
      <c r="W22" s="395">
        <v>0</v>
      </c>
      <c r="X22" s="395">
        <v>0.6100000000000001</v>
      </c>
      <c r="Y22" s="395">
        <v>0</v>
      </c>
      <c r="Z22" s="395">
        <v>0</v>
      </c>
      <c r="AA22" s="395">
        <v>0</v>
      </c>
      <c r="AB22" s="395">
        <v>1619.05</v>
      </c>
      <c r="AC22" s="395">
        <v>0</v>
      </c>
      <c r="AD22" s="394">
        <v>0</v>
      </c>
      <c r="AE22" s="395">
        <v>0</v>
      </c>
      <c r="AF22" s="395">
        <v>0</v>
      </c>
      <c r="AG22" s="395">
        <v>0.23</v>
      </c>
      <c r="AH22" s="395">
        <v>0</v>
      </c>
      <c r="AI22" s="395">
        <v>1612.05</v>
      </c>
      <c r="AJ22" s="395">
        <v>0</v>
      </c>
      <c r="AK22" s="395">
        <v>0</v>
      </c>
      <c r="AL22" s="395">
        <v>0</v>
      </c>
      <c r="AM22" s="395">
        <v>0</v>
      </c>
      <c r="AN22" s="395">
        <v>0</v>
      </c>
      <c r="AO22" s="395">
        <v>7</v>
      </c>
      <c r="AP22" s="395">
        <v>0</v>
      </c>
      <c r="AQ22" s="395">
        <v>0</v>
      </c>
      <c r="AR22" s="395">
        <v>0.13</v>
      </c>
      <c r="AS22" s="395">
        <v>0</v>
      </c>
      <c r="AT22" s="395">
        <v>0.57000000000000006</v>
      </c>
      <c r="AU22" s="395">
        <v>0.8</v>
      </c>
      <c r="AV22" s="395">
        <v>0.01</v>
      </c>
      <c r="AW22" s="395">
        <v>0.15</v>
      </c>
      <c r="AX22" s="395">
        <v>0</v>
      </c>
      <c r="AY22" s="395">
        <v>0</v>
      </c>
      <c r="AZ22" s="395">
        <v>0</v>
      </c>
      <c r="BA22" s="395">
        <v>0</v>
      </c>
      <c r="BB22" s="395">
        <v>0</v>
      </c>
      <c r="BC22" s="395">
        <v>0</v>
      </c>
      <c r="BD22" s="395">
        <v>0</v>
      </c>
      <c r="BE22" s="395">
        <v>0</v>
      </c>
      <c r="BF22" s="407">
        <v>1622.3999999999999</v>
      </c>
      <c r="BG22" s="407">
        <v>1246.93</v>
      </c>
      <c r="BH22" s="408">
        <v>16753.766</v>
      </c>
    </row>
    <row r="23" spans="1:60" ht="12.95" customHeight="1" x14ac:dyDescent="0.2">
      <c r="A23" s="373" t="s">
        <v>144</v>
      </c>
      <c r="B23" s="374" t="s">
        <v>56</v>
      </c>
      <c r="C23" s="373" t="s">
        <v>16</v>
      </c>
      <c r="D23" s="411">
        <v>119.962</v>
      </c>
      <c r="E23" s="375">
        <v>0</v>
      </c>
      <c r="F23" s="375">
        <v>0</v>
      </c>
      <c r="G23" s="375">
        <v>0</v>
      </c>
      <c r="H23" s="375">
        <v>0</v>
      </c>
      <c r="I23" s="375">
        <v>0</v>
      </c>
      <c r="J23" s="375">
        <v>0</v>
      </c>
      <c r="K23" s="375">
        <v>0</v>
      </c>
      <c r="L23" s="375">
        <v>0</v>
      </c>
      <c r="M23" s="375">
        <v>0</v>
      </c>
      <c r="N23" s="375">
        <v>0</v>
      </c>
      <c r="O23" s="375">
        <v>0</v>
      </c>
      <c r="P23" s="375">
        <v>0</v>
      </c>
      <c r="Q23" s="375">
        <v>0</v>
      </c>
      <c r="R23" s="375">
        <v>0</v>
      </c>
      <c r="S23" s="375">
        <v>0</v>
      </c>
      <c r="T23" s="416">
        <v>119.962</v>
      </c>
      <c r="U23" s="375">
        <v>0</v>
      </c>
      <c r="V23" s="375">
        <v>0</v>
      </c>
      <c r="W23" s="376">
        <v>0</v>
      </c>
      <c r="X23" s="375">
        <v>0</v>
      </c>
      <c r="Y23" s="375">
        <v>0</v>
      </c>
      <c r="Z23" s="375">
        <v>0</v>
      </c>
      <c r="AA23" s="375">
        <v>0</v>
      </c>
      <c r="AB23" s="375">
        <v>0</v>
      </c>
      <c r="AC23" s="375">
        <v>0</v>
      </c>
      <c r="AD23" s="376">
        <v>0</v>
      </c>
      <c r="AE23" s="375">
        <v>0</v>
      </c>
      <c r="AF23" s="375">
        <v>0</v>
      </c>
      <c r="AG23" s="375">
        <v>0</v>
      </c>
      <c r="AH23" s="375">
        <v>0</v>
      </c>
      <c r="AI23" s="375">
        <v>0</v>
      </c>
      <c r="AJ23" s="375">
        <v>0</v>
      </c>
      <c r="AK23" s="375">
        <v>0</v>
      </c>
      <c r="AL23" s="375">
        <v>0</v>
      </c>
      <c r="AM23" s="375">
        <v>0</v>
      </c>
      <c r="AN23" s="375">
        <v>0</v>
      </c>
      <c r="AO23" s="375">
        <v>0</v>
      </c>
      <c r="AP23" s="375">
        <v>0</v>
      </c>
      <c r="AQ23" s="375">
        <v>0</v>
      </c>
      <c r="AR23" s="375">
        <v>0</v>
      </c>
      <c r="AS23" s="375">
        <v>0</v>
      </c>
      <c r="AT23" s="375">
        <v>0</v>
      </c>
      <c r="AU23" s="375">
        <v>0</v>
      </c>
      <c r="AV23" s="375">
        <v>0</v>
      </c>
      <c r="AW23" s="375">
        <v>0</v>
      </c>
      <c r="AX23" s="375">
        <v>0</v>
      </c>
      <c r="AY23" s="375">
        <v>0</v>
      </c>
      <c r="AZ23" s="375">
        <v>0</v>
      </c>
      <c r="BA23" s="375">
        <v>0</v>
      </c>
      <c r="BB23" s="375">
        <v>0</v>
      </c>
      <c r="BC23" s="375">
        <v>0</v>
      </c>
      <c r="BD23" s="375">
        <v>0</v>
      </c>
      <c r="BE23" s="377">
        <v>0</v>
      </c>
      <c r="BF23" s="502">
        <v>0</v>
      </c>
      <c r="BG23" s="502">
        <v>74.22</v>
      </c>
      <c r="BH23" s="419">
        <v>194.18200000000002</v>
      </c>
    </row>
    <row r="24" spans="1:60" ht="12.95" customHeight="1" x14ac:dyDescent="0.2">
      <c r="A24" s="373" t="s">
        <v>145</v>
      </c>
      <c r="B24" s="374" t="s">
        <v>57</v>
      </c>
      <c r="C24" s="373" t="s">
        <v>17</v>
      </c>
      <c r="D24" s="411">
        <v>43.787999999999997</v>
      </c>
      <c r="E24" s="375">
        <v>0</v>
      </c>
      <c r="F24" s="375">
        <v>0</v>
      </c>
      <c r="G24" s="375">
        <v>0</v>
      </c>
      <c r="H24" s="375">
        <v>0</v>
      </c>
      <c r="I24" s="375">
        <v>0</v>
      </c>
      <c r="J24" s="375">
        <v>0</v>
      </c>
      <c r="K24" s="375">
        <v>0</v>
      </c>
      <c r="L24" s="375">
        <v>0</v>
      </c>
      <c r="M24" s="375">
        <v>0</v>
      </c>
      <c r="N24" s="375">
        <v>0</v>
      </c>
      <c r="O24" s="375">
        <v>0</v>
      </c>
      <c r="P24" s="375">
        <v>0</v>
      </c>
      <c r="Q24" s="375">
        <v>0</v>
      </c>
      <c r="R24" s="375">
        <v>0</v>
      </c>
      <c r="S24" s="375">
        <v>0</v>
      </c>
      <c r="T24" s="375">
        <v>0</v>
      </c>
      <c r="U24" s="416">
        <v>43.787999999999997</v>
      </c>
      <c r="V24" s="375">
        <v>0</v>
      </c>
      <c r="W24" s="375">
        <v>0</v>
      </c>
      <c r="X24" s="376">
        <v>0</v>
      </c>
      <c r="Y24" s="375">
        <v>0</v>
      </c>
      <c r="Z24" s="375">
        <v>0</v>
      </c>
      <c r="AA24" s="375">
        <v>0</v>
      </c>
      <c r="AB24" s="375">
        <v>0</v>
      </c>
      <c r="AC24" s="375">
        <v>0</v>
      </c>
      <c r="AD24" s="376">
        <v>0</v>
      </c>
      <c r="AE24" s="375">
        <v>0</v>
      </c>
      <c r="AF24" s="375">
        <v>0</v>
      </c>
      <c r="AG24" s="375">
        <v>0</v>
      </c>
      <c r="AH24" s="375">
        <v>0</v>
      </c>
      <c r="AI24" s="375">
        <v>0</v>
      </c>
      <c r="AJ24" s="375">
        <v>0</v>
      </c>
      <c r="AK24" s="375">
        <v>0</v>
      </c>
      <c r="AL24" s="375">
        <v>0</v>
      </c>
      <c r="AM24" s="375">
        <v>0</v>
      </c>
      <c r="AN24" s="375">
        <v>0</v>
      </c>
      <c r="AO24" s="375">
        <v>0</v>
      </c>
      <c r="AP24" s="375">
        <v>0</v>
      </c>
      <c r="AQ24" s="375">
        <v>0</v>
      </c>
      <c r="AR24" s="375">
        <v>0</v>
      </c>
      <c r="AS24" s="375">
        <v>0</v>
      </c>
      <c r="AT24" s="375">
        <v>0</v>
      </c>
      <c r="AU24" s="375">
        <v>0</v>
      </c>
      <c r="AV24" s="375">
        <v>0</v>
      </c>
      <c r="AW24" s="375">
        <v>0</v>
      </c>
      <c r="AX24" s="375">
        <v>0</v>
      </c>
      <c r="AY24" s="375">
        <v>0</v>
      </c>
      <c r="AZ24" s="375">
        <v>0</v>
      </c>
      <c r="BA24" s="375">
        <v>0</v>
      </c>
      <c r="BB24" s="375">
        <v>0</v>
      </c>
      <c r="BC24" s="375">
        <v>0</v>
      </c>
      <c r="BD24" s="375">
        <v>0</v>
      </c>
      <c r="BE24" s="377">
        <v>0</v>
      </c>
      <c r="BF24" s="502">
        <v>0</v>
      </c>
      <c r="BG24" s="502">
        <v>1.6</v>
      </c>
      <c r="BH24" s="419">
        <v>45.387999999999998</v>
      </c>
    </row>
    <row r="25" spans="1:60" ht="12.95" customHeight="1" x14ac:dyDescent="0.2">
      <c r="A25" s="373" t="s">
        <v>191</v>
      </c>
      <c r="B25" s="374" t="s">
        <v>58</v>
      </c>
      <c r="C25" s="373" t="s">
        <v>18</v>
      </c>
      <c r="D25" s="411">
        <v>0</v>
      </c>
      <c r="E25" s="375">
        <v>0</v>
      </c>
      <c r="F25" s="375">
        <v>0</v>
      </c>
      <c r="G25" s="375">
        <v>0</v>
      </c>
      <c r="H25" s="375">
        <v>0</v>
      </c>
      <c r="I25" s="375">
        <v>0</v>
      </c>
      <c r="J25" s="375">
        <v>0</v>
      </c>
      <c r="K25" s="375">
        <v>0</v>
      </c>
      <c r="L25" s="375">
        <v>0</v>
      </c>
      <c r="M25" s="375">
        <v>0</v>
      </c>
      <c r="N25" s="375">
        <v>0</v>
      </c>
      <c r="O25" s="375">
        <v>0</v>
      </c>
      <c r="P25" s="375">
        <v>0</v>
      </c>
      <c r="Q25" s="375">
        <v>0</v>
      </c>
      <c r="R25" s="375">
        <v>0</v>
      </c>
      <c r="S25" s="375">
        <v>0</v>
      </c>
      <c r="T25" s="375">
        <v>0</v>
      </c>
      <c r="U25" s="375">
        <v>0</v>
      </c>
      <c r="V25" s="416">
        <v>0</v>
      </c>
      <c r="W25" s="375">
        <v>0</v>
      </c>
      <c r="X25" s="375">
        <v>0</v>
      </c>
      <c r="Y25" s="376">
        <v>0</v>
      </c>
      <c r="Z25" s="375">
        <v>0</v>
      </c>
      <c r="AA25" s="375">
        <v>0</v>
      </c>
      <c r="AB25" s="375">
        <v>0</v>
      </c>
      <c r="AC25" s="375">
        <v>0</v>
      </c>
      <c r="AD25" s="376">
        <v>0</v>
      </c>
      <c r="AE25" s="375">
        <v>0</v>
      </c>
      <c r="AF25" s="375">
        <v>0</v>
      </c>
      <c r="AG25" s="375">
        <v>0</v>
      </c>
      <c r="AH25" s="375">
        <v>0</v>
      </c>
      <c r="AI25" s="375">
        <v>0</v>
      </c>
      <c r="AJ25" s="375">
        <v>0</v>
      </c>
      <c r="AK25" s="375">
        <v>0</v>
      </c>
      <c r="AL25" s="375">
        <v>0</v>
      </c>
      <c r="AM25" s="375">
        <v>0</v>
      </c>
      <c r="AN25" s="375">
        <v>0</v>
      </c>
      <c r="AO25" s="375">
        <v>0</v>
      </c>
      <c r="AP25" s="375">
        <v>0</v>
      </c>
      <c r="AQ25" s="375">
        <v>0</v>
      </c>
      <c r="AR25" s="375">
        <v>0</v>
      </c>
      <c r="AS25" s="375">
        <v>0</v>
      </c>
      <c r="AT25" s="375">
        <v>0</v>
      </c>
      <c r="AU25" s="375">
        <v>0</v>
      </c>
      <c r="AV25" s="375">
        <v>0</v>
      </c>
      <c r="AW25" s="375">
        <v>0</v>
      </c>
      <c r="AX25" s="375">
        <v>0</v>
      </c>
      <c r="AY25" s="375">
        <v>0</v>
      </c>
      <c r="AZ25" s="375">
        <v>0</v>
      </c>
      <c r="BA25" s="375">
        <v>0</v>
      </c>
      <c r="BB25" s="375">
        <v>0</v>
      </c>
      <c r="BC25" s="375">
        <v>0</v>
      </c>
      <c r="BD25" s="375">
        <v>0</v>
      </c>
      <c r="BE25" s="377">
        <v>0</v>
      </c>
      <c r="BF25" s="502">
        <v>0</v>
      </c>
      <c r="BG25" s="502">
        <v>0</v>
      </c>
      <c r="BH25" s="419">
        <v>0</v>
      </c>
    </row>
    <row r="26" spans="1:60" ht="12.95" customHeight="1" x14ac:dyDescent="0.2">
      <c r="A26" s="373" t="s">
        <v>192</v>
      </c>
      <c r="B26" s="374" t="s">
        <v>60</v>
      </c>
      <c r="C26" s="373" t="s">
        <v>20</v>
      </c>
      <c r="D26" s="411">
        <v>51.38</v>
      </c>
      <c r="E26" s="375">
        <v>0</v>
      </c>
      <c r="F26" s="375">
        <v>0</v>
      </c>
      <c r="G26" s="375">
        <v>0</v>
      </c>
      <c r="H26" s="375">
        <v>0</v>
      </c>
      <c r="I26" s="375">
        <v>0</v>
      </c>
      <c r="J26" s="375">
        <v>0</v>
      </c>
      <c r="K26" s="375">
        <v>0</v>
      </c>
      <c r="L26" s="375">
        <v>0</v>
      </c>
      <c r="M26" s="375">
        <v>0</v>
      </c>
      <c r="N26" s="375">
        <v>0</v>
      </c>
      <c r="O26" s="375">
        <v>0</v>
      </c>
      <c r="P26" s="375">
        <v>0</v>
      </c>
      <c r="Q26" s="375">
        <v>0</v>
      </c>
      <c r="R26" s="375">
        <v>0</v>
      </c>
      <c r="S26" s="375">
        <v>0</v>
      </c>
      <c r="T26" s="375">
        <v>0</v>
      </c>
      <c r="U26" s="375">
        <v>0</v>
      </c>
      <c r="V26" s="375">
        <v>0</v>
      </c>
      <c r="W26" s="416">
        <v>51.38</v>
      </c>
      <c r="X26" s="375">
        <v>0</v>
      </c>
      <c r="Y26" s="375">
        <v>0</v>
      </c>
      <c r="Z26" s="376">
        <v>0</v>
      </c>
      <c r="AA26" s="375">
        <v>0</v>
      </c>
      <c r="AB26" s="375">
        <v>0</v>
      </c>
      <c r="AC26" s="375">
        <v>0</v>
      </c>
      <c r="AD26" s="376">
        <v>0</v>
      </c>
      <c r="AE26" s="375">
        <v>0</v>
      </c>
      <c r="AF26" s="375">
        <v>0</v>
      </c>
      <c r="AG26" s="375">
        <v>0</v>
      </c>
      <c r="AH26" s="375">
        <v>0</v>
      </c>
      <c r="AI26" s="375">
        <v>0</v>
      </c>
      <c r="AJ26" s="375">
        <v>0</v>
      </c>
      <c r="AK26" s="375">
        <v>0</v>
      </c>
      <c r="AL26" s="375">
        <v>0</v>
      </c>
      <c r="AM26" s="375">
        <v>0</v>
      </c>
      <c r="AN26" s="375">
        <v>0</v>
      </c>
      <c r="AO26" s="375">
        <v>0</v>
      </c>
      <c r="AP26" s="375">
        <v>0</v>
      </c>
      <c r="AQ26" s="375">
        <v>0</v>
      </c>
      <c r="AR26" s="375">
        <v>0</v>
      </c>
      <c r="AS26" s="375">
        <v>0</v>
      </c>
      <c r="AT26" s="375">
        <v>0</v>
      </c>
      <c r="AU26" s="375">
        <v>0</v>
      </c>
      <c r="AV26" s="375">
        <v>0</v>
      </c>
      <c r="AW26" s="375">
        <v>0</v>
      </c>
      <c r="AX26" s="375">
        <v>0</v>
      </c>
      <c r="AY26" s="375">
        <v>0</v>
      </c>
      <c r="AZ26" s="375">
        <v>0</v>
      </c>
      <c r="BA26" s="375">
        <v>0</v>
      </c>
      <c r="BB26" s="375">
        <v>0</v>
      </c>
      <c r="BC26" s="375">
        <v>0</v>
      </c>
      <c r="BD26" s="375">
        <v>0</v>
      </c>
      <c r="BE26" s="377">
        <v>0</v>
      </c>
      <c r="BF26" s="502">
        <v>0</v>
      </c>
      <c r="BG26" s="502">
        <v>146.51999999999998</v>
      </c>
      <c r="BH26" s="419">
        <v>197.89999999999998</v>
      </c>
    </row>
    <row r="27" spans="1:60" ht="12.95" customHeight="1" x14ac:dyDescent="0.2">
      <c r="A27" s="373" t="s">
        <v>193</v>
      </c>
      <c r="B27" s="374" t="s">
        <v>61</v>
      </c>
      <c r="C27" s="373" t="s">
        <v>21</v>
      </c>
      <c r="D27" s="411">
        <v>41.790000000000006</v>
      </c>
      <c r="E27" s="375">
        <v>0</v>
      </c>
      <c r="F27" s="375">
        <v>0</v>
      </c>
      <c r="G27" s="375">
        <v>0</v>
      </c>
      <c r="H27" s="375">
        <v>0</v>
      </c>
      <c r="I27" s="375">
        <v>0</v>
      </c>
      <c r="J27" s="375">
        <v>0</v>
      </c>
      <c r="K27" s="375">
        <v>0</v>
      </c>
      <c r="L27" s="375">
        <v>0</v>
      </c>
      <c r="M27" s="375">
        <v>0</v>
      </c>
      <c r="N27" s="375">
        <v>0</v>
      </c>
      <c r="O27" s="375">
        <v>0</v>
      </c>
      <c r="P27" s="375">
        <v>0</v>
      </c>
      <c r="Q27" s="375">
        <v>0</v>
      </c>
      <c r="R27" s="375">
        <v>0</v>
      </c>
      <c r="S27" s="375">
        <v>0</v>
      </c>
      <c r="T27" s="375">
        <v>0</v>
      </c>
      <c r="U27" s="375">
        <v>0</v>
      </c>
      <c r="V27" s="375">
        <v>0</v>
      </c>
      <c r="W27" s="375">
        <v>0</v>
      </c>
      <c r="X27" s="416">
        <v>41.790000000000006</v>
      </c>
      <c r="Y27" s="375">
        <v>0</v>
      </c>
      <c r="Z27" s="376">
        <v>0</v>
      </c>
      <c r="AA27" s="375">
        <v>0</v>
      </c>
      <c r="AB27" s="375">
        <v>0</v>
      </c>
      <c r="AC27" s="375">
        <v>0</v>
      </c>
      <c r="AD27" s="376">
        <v>0</v>
      </c>
      <c r="AE27" s="375">
        <v>0</v>
      </c>
      <c r="AF27" s="375">
        <v>0</v>
      </c>
      <c r="AG27" s="375">
        <v>0</v>
      </c>
      <c r="AH27" s="375">
        <v>0</v>
      </c>
      <c r="AI27" s="375">
        <v>0</v>
      </c>
      <c r="AJ27" s="375">
        <v>0</v>
      </c>
      <c r="AK27" s="375">
        <v>0</v>
      </c>
      <c r="AL27" s="375">
        <v>0</v>
      </c>
      <c r="AM27" s="375">
        <v>0</v>
      </c>
      <c r="AN27" s="375">
        <v>0</v>
      </c>
      <c r="AO27" s="375">
        <v>0</v>
      </c>
      <c r="AP27" s="375">
        <v>0</v>
      </c>
      <c r="AQ27" s="375">
        <v>0</v>
      </c>
      <c r="AR27" s="375">
        <v>0</v>
      </c>
      <c r="AS27" s="375">
        <v>0</v>
      </c>
      <c r="AT27" s="375">
        <v>0</v>
      </c>
      <c r="AU27" s="375">
        <v>0</v>
      </c>
      <c r="AV27" s="375">
        <v>0</v>
      </c>
      <c r="AW27" s="375">
        <v>0</v>
      </c>
      <c r="AX27" s="375">
        <v>0</v>
      </c>
      <c r="AY27" s="375">
        <v>0</v>
      </c>
      <c r="AZ27" s="375">
        <v>0</v>
      </c>
      <c r="BA27" s="375">
        <v>0</v>
      </c>
      <c r="BB27" s="375">
        <v>0</v>
      </c>
      <c r="BC27" s="375">
        <v>0</v>
      </c>
      <c r="BD27" s="375">
        <v>0</v>
      </c>
      <c r="BE27" s="377">
        <v>0</v>
      </c>
      <c r="BF27" s="502">
        <v>0</v>
      </c>
      <c r="BG27" s="502">
        <v>30.52</v>
      </c>
      <c r="BH27" s="419">
        <v>72.31</v>
      </c>
    </row>
    <row r="28" spans="1:60" ht="12.95" customHeight="1" x14ac:dyDescent="0.2">
      <c r="A28" s="373" t="s">
        <v>194</v>
      </c>
      <c r="B28" s="374" t="s">
        <v>62</v>
      </c>
      <c r="C28" s="373" t="s">
        <v>22</v>
      </c>
      <c r="D28" s="411">
        <v>394.41999999999996</v>
      </c>
      <c r="E28" s="375">
        <v>0</v>
      </c>
      <c r="F28" s="375">
        <v>0</v>
      </c>
      <c r="G28" s="375">
        <v>0</v>
      </c>
      <c r="H28" s="375">
        <v>0</v>
      </c>
      <c r="I28" s="375">
        <v>0</v>
      </c>
      <c r="J28" s="375">
        <v>0</v>
      </c>
      <c r="K28" s="375">
        <v>0</v>
      </c>
      <c r="L28" s="375">
        <v>0</v>
      </c>
      <c r="M28" s="375">
        <v>0</v>
      </c>
      <c r="N28" s="375">
        <v>0</v>
      </c>
      <c r="O28" s="375">
        <v>0</v>
      </c>
      <c r="P28" s="375">
        <v>0</v>
      </c>
      <c r="Q28" s="375">
        <v>0</v>
      </c>
      <c r="R28" s="375">
        <v>0</v>
      </c>
      <c r="S28" s="375">
        <v>0</v>
      </c>
      <c r="T28" s="375">
        <v>0</v>
      </c>
      <c r="U28" s="375">
        <v>0</v>
      </c>
      <c r="V28" s="375">
        <v>0</v>
      </c>
      <c r="W28" s="375">
        <v>0</v>
      </c>
      <c r="X28" s="375">
        <v>0</v>
      </c>
      <c r="Y28" s="416">
        <v>394.41999999999996</v>
      </c>
      <c r="Z28" s="375">
        <v>0</v>
      </c>
      <c r="AA28" s="376">
        <v>0</v>
      </c>
      <c r="AB28" s="375">
        <v>0</v>
      </c>
      <c r="AC28" s="375">
        <v>0</v>
      </c>
      <c r="AD28" s="376">
        <v>0</v>
      </c>
      <c r="AE28" s="375">
        <v>0</v>
      </c>
      <c r="AF28" s="375">
        <v>0</v>
      </c>
      <c r="AG28" s="375">
        <v>0</v>
      </c>
      <c r="AH28" s="375">
        <v>0</v>
      </c>
      <c r="AI28" s="375">
        <v>0</v>
      </c>
      <c r="AJ28" s="375">
        <v>0</v>
      </c>
      <c r="AK28" s="375">
        <v>0</v>
      </c>
      <c r="AL28" s="375">
        <v>0</v>
      </c>
      <c r="AM28" s="375">
        <v>0</v>
      </c>
      <c r="AN28" s="375">
        <v>0</v>
      </c>
      <c r="AO28" s="375">
        <v>0</v>
      </c>
      <c r="AP28" s="375">
        <v>0</v>
      </c>
      <c r="AQ28" s="375">
        <v>0</v>
      </c>
      <c r="AR28" s="375">
        <v>0</v>
      </c>
      <c r="AS28" s="375">
        <v>0</v>
      </c>
      <c r="AT28" s="375">
        <v>0</v>
      </c>
      <c r="AU28" s="375">
        <v>0</v>
      </c>
      <c r="AV28" s="375">
        <v>0</v>
      </c>
      <c r="AW28" s="375">
        <v>0</v>
      </c>
      <c r="AX28" s="375">
        <v>0</v>
      </c>
      <c r="AY28" s="375">
        <v>0</v>
      </c>
      <c r="AZ28" s="375">
        <v>0</v>
      </c>
      <c r="BA28" s="375">
        <v>0</v>
      </c>
      <c r="BB28" s="375">
        <v>0</v>
      </c>
      <c r="BC28" s="375">
        <v>0</v>
      </c>
      <c r="BD28" s="375">
        <v>0</v>
      </c>
      <c r="BE28" s="377">
        <v>0</v>
      </c>
      <c r="BF28" s="502">
        <v>0</v>
      </c>
      <c r="BG28" s="502">
        <v>35.86</v>
      </c>
      <c r="BH28" s="419">
        <v>430.28</v>
      </c>
    </row>
    <row r="29" spans="1:60" ht="13.5" customHeight="1" x14ac:dyDescent="0.2">
      <c r="A29" s="373" t="s">
        <v>195</v>
      </c>
      <c r="B29" s="374" t="s">
        <v>322</v>
      </c>
      <c r="C29" s="373" t="s">
        <v>23</v>
      </c>
      <c r="D29" s="411">
        <v>281.43</v>
      </c>
      <c r="E29" s="375">
        <v>0</v>
      </c>
      <c r="F29" s="375">
        <v>0</v>
      </c>
      <c r="G29" s="375">
        <v>0</v>
      </c>
      <c r="H29" s="375">
        <v>0</v>
      </c>
      <c r="I29" s="375">
        <v>0</v>
      </c>
      <c r="J29" s="375">
        <v>0</v>
      </c>
      <c r="K29" s="375">
        <v>0</v>
      </c>
      <c r="L29" s="375">
        <v>0</v>
      </c>
      <c r="M29" s="375">
        <v>0</v>
      </c>
      <c r="N29" s="375">
        <v>0</v>
      </c>
      <c r="O29" s="375">
        <v>0</v>
      </c>
      <c r="P29" s="375">
        <v>0</v>
      </c>
      <c r="Q29" s="375">
        <v>0</v>
      </c>
      <c r="R29" s="375">
        <v>0</v>
      </c>
      <c r="S29" s="375">
        <v>0</v>
      </c>
      <c r="T29" s="375">
        <v>0</v>
      </c>
      <c r="U29" s="375">
        <v>0</v>
      </c>
      <c r="V29" s="375">
        <v>0</v>
      </c>
      <c r="W29" s="375">
        <v>0</v>
      </c>
      <c r="X29" s="375">
        <v>0</v>
      </c>
      <c r="Y29" s="375">
        <v>0</v>
      </c>
      <c r="Z29" s="416">
        <v>281.43</v>
      </c>
      <c r="AA29" s="375">
        <v>0</v>
      </c>
      <c r="AB29" s="376">
        <v>0</v>
      </c>
      <c r="AC29" s="375">
        <v>0</v>
      </c>
      <c r="AD29" s="376">
        <v>0</v>
      </c>
      <c r="AE29" s="375">
        <v>0</v>
      </c>
      <c r="AF29" s="375">
        <v>0</v>
      </c>
      <c r="AG29" s="375">
        <v>0</v>
      </c>
      <c r="AH29" s="375">
        <v>0</v>
      </c>
      <c r="AI29" s="375">
        <v>0</v>
      </c>
      <c r="AJ29" s="375">
        <v>0</v>
      </c>
      <c r="AK29" s="375">
        <v>0</v>
      </c>
      <c r="AL29" s="375">
        <v>0</v>
      </c>
      <c r="AM29" s="375">
        <v>0</v>
      </c>
      <c r="AN29" s="375">
        <v>0</v>
      </c>
      <c r="AO29" s="375">
        <v>0</v>
      </c>
      <c r="AP29" s="375">
        <v>0</v>
      </c>
      <c r="AQ29" s="375">
        <v>0</v>
      </c>
      <c r="AR29" s="375">
        <v>0</v>
      </c>
      <c r="AS29" s="375">
        <v>0</v>
      </c>
      <c r="AT29" s="375">
        <v>0</v>
      </c>
      <c r="AU29" s="375">
        <v>0</v>
      </c>
      <c r="AV29" s="375">
        <v>0</v>
      </c>
      <c r="AW29" s="375">
        <v>0</v>
      </c>
      <c r="AX29" s="375">
        <v>0</v>
      </c>
      <c r="AY29" s="375">
        <v>0</v>
      </c>
      <c r="AZ29" s="375">
        <v>0</v>
      </c>
      <c r="BA29" s="375">
        <v>0</v>
      </c>
      <c r="BB29" s="375">
        <v>0</v>
      </c>
      <c r="BC29" s="375">
        <v>0</v>
      </c>
      <c r="BD29" s="375">
        <v>0</v>
      </c>
      <c r="BE29" s="377">
        <v>0</v>
      </c>
      <c r="BF29" s="502">
        <v>0</v>
      </c>
      <c r="BG29" s="502">
        <v>77.5</v>
      </c>
      <c r="BH29" s="419">
        <v>358.93</v>
      </c>
    </row>
    <row r="30" spans="1:60" ht="12.95" customHeight="1" x14ac:dyDescent="0.2">
      <c r="A30" s="373" t="s">
        <v>196</v>
      </c>
      <c r="B30" s="374" t="s">
        <v>668</v>
      </c>
      <c r="C30" s="373" t="s">
        <v>35</v>
      </c>
      <c r="D30" s="411">
        <v>24.34</v>
      </c>
      <c r="E30" s="375">
        <v>0</v>
      </c>
      <c r="F30" s="375">
        <v>0</v>
      </c>
      <c r="G30" s="375">
        <v>0</v>
      </c>
      <c r="H30" s="375">
        <v>0</v>
      </c>
      <c r="I30" s="375">
        <v>0</v>
      </c>
      <c r="J30" s="375">
        <v>0</v>
      </c>
      <c r="K30" s="375">
        <v>0</v>
      </c>
      <c r="L30" s="375">
        <v>0</v>
      </c>
      <c r="M30" s="375">
        <v>0</v>
      </c>
      <c r="N30" s="375">
        <v>0</v>
      </c>
      <c r="O30" s="375">
        <v>0</v>
      </c>
      <c r="P30" s="375">
        <v>0</v>
      </c>
      <c r="Q30" s="375">
        <v>0</v>
      </c>
      <c r="R30" s="375">
        <v>0</v>
      </c>
      <c r="S30" s="375">
        <v>0</v>
      </c>
      <c r="T30" s="375">
        <v>0</v>
      </c>
      <c r="U30" s="375">
        <v>0</v>
      </c>
      <c r="V30" s="375">
        <v>0</v>
      </c>
      <c r="W30" s="375">
        <v>0</v>
      </c>
      <c r="X30" s="375">
        <v>0</v>
      </c>
      <c r="Y30" s="375">
        <v>0</v>
      </c>
      <c r="Z30" s="375">
        <v>0</v>
      </c>
      <c r="AA30" s="416">
        <v>24.34</v>
      </c>
      <c r="AB30" s="375">
        <v>0</v>
      </c>
      <c r="AC30" s="376">
        <v>0</v>
      </c>
      <c r="AD30" s="376">
        <v>0</v>
      </c>
      <c r="AE30" s="375">
        <v>0</v>
      </c>
      <c r="AF30" s="375">
        <v>0</v>
      </c>
      <c r="AG30" s="375">
        <v>0</v>
      </c>
      <c r="AH30" s="375">
        <v>0</v>
      </c>
      <c r="AI30" s="375">
        <v>0</v>
      </c>
      <c r="AJ30" s="375">
        <v>0</v>
      </c>
      <c r="AK30" s="375">
        <v>0</v>
      </c>
      <c r="AL30" s="375">
        <v>0</v>
      </c>
      <c r="AM30" s="375">
        <v>0</v>
      </c>
      <c r="AN30" s="375">
        <v>0</v>
      </c>
      <c r="AO30" s="375">
        <v>0</v>
      </c>
      <c r="AP30" s="375">
        <v>0</v>
      </c>
      <c r="AQ30" s="375">
        <v>0</v>
      </c>
      <c r="AR30" s="375">
        <v>0</v>
      </c>
      <c r="AS30" s="375">
        <v>0</v>
      </c>
      <c r="AT30" s="375">
        <v>0</v>
      </c>
      <c r="AU30" s="375">
        <v>0</v>
      </c>
      <c r="AV30" s="375">
        <v>0</v>
      </c>
      <c r="AW30" s="375">
        <v>0</v>
      </c>
      <c r="AX30" s="375">
        <v>0</v>
      </c>
      <c r="AY30" s="375">
        <v>0</v>
      </c>
      <c r="AZ30" s="375">
        <v>0</v>
      </c>
      <c r="BA30" s="375">
        <v>0</v>
      </c>
      <c r="BB30" s="375">
        <v>0</v>
      </c>
      <c r="BC30" s="375">
        <v>0</v>
      </c>
      <c r="BD30" s="375">
        <v>0</v>
      </c>
      <c r="BE30" s="377">
        <v>0</v>
      </c>
      <c r="BF30" s="502">
        <v>0</v>
      </c>
      <c r="BG30" s="502">
        <v>179.08</v>
      </c>
      <c r="BH30" s="419">
        <v>203.42000000000002</v>
      </c>
    </row>
    <row r="31" spans="1:60" s="80" customFormat="1" ht="18" customHeight="1" x14ac:dyDescent="0.2">
      <c r="A31" s="373" t="s">
        <v>197</v>
      </c>
      <c r="B31" s="374" t="s">
        <v>64</v>
      </c>
      <c r="C31" s="373" t="s">
        <v>24</v>
      </c>
      <c r="D31" s="411">
        <v>3190.6289999999999</v>
      </c>
      <c r="E31" s="376">
        <v>0</v>
      </c>
      <c r="F31" s="376">
        <v>0</v>
      </c>
      <c r="G31" s="376">
        <v>0</v>
      </c>
      <c r="H31" s="376">
        <v>0</v>
      </c>
      <c r="I31" s="376">
        <v>0</v>
      </c>
      <c r="J31" s="376">
        <v>0</v>
      </c>
      <c r="K31" s="376">
        <v>0</v>
      </c>
      <c r="L31" s="376">
        <v>0</v>
      </c>
      <c r="M31" s="376">
        <v>0</v>
      </c>
      <c r="N31" s="376">
        <v>0</v>
      </c>
      <c r="O31" s="376">
        <v>0</v>
      </c>
      <c r="P31" s="376">
        <v>0</v>
      </c>
      <c r="Q31" s="376">
        <v>0</v>
      </c>
      <c r="R31" s="376">
        <v>0</v>
      </c>
      <c r="S31" s="376">
        <v>1.98</v>
      </c>
      <c r="T31" s="376">
        <v>0</v>
      </c>
      <c r="U31" s="376">
        <v>0.2</v>
      </c>
      <c r="V31" s="376">
        <v>0</v>
      </c>
      <c r="W31" s="376">
        <v>0</v>
      </c>
      <c r="X31" s="376">
        <v>0.45999999999999996</v>
      </c>
      <c r="Y31" s="376">
        <v>0</v>
      </c>
      <c r="Z31" s="376">
        <v>0</v>
      </c>
      <c r="AA31" s="376">
        <v>0</v>
      </c>
      <c r="AB31" s="414">
        <v>3188.6489999999999</v>
      </c>
      <c r="AC31" s="376">
        <v>0</v>
      </c>
      <c r="AD31" s="376">
        <v>0</v>
      </c>
      <c r="AE31" s="375">
        <v>0</v>
      </c>
      <c r="AF31" s="375">
        <v>0</v>
      </c>
      <c r="AG31" s="375">
        <v>0.23</v>
      </c>
      <c r="AH31" s="375">
        <v>0</v>
      </c>
      <c r="AI31" s="375">
        <v>0</v>
      </c>
      <c r="AJ31" s="375">
        <v>0</v>
      </c>
      <c r="AK31" s="375">
        <v>0</v>
      </c>
      <c r="AL31" s="375">
        <v>0</v>
      </c>
      <c r="AM31" s="375">
        <v>0</v>
      </c>
      <c r="AN31" s="375">
        <v>0</v>
      </c>
      <c r="AO31" s="375">
        <v>0</v>
      </c>
      <c r="AP31" s="375">
        <v>0</v>
      </c>
      <c r="AQ31" s="375">
        <v>0</v>
      </c>
      <c r="AR31" s="375">
        <v>0.13</v>
      </c>
      <c r="AS31" s="375">
        <v>0</v>
      </c>
      <c r="AT31" s="375">
        <v>0.45</v>
      </c>
      <c r="AU31" s="375">
        <v>0.5</v>
      </c>
      <c r="AV31" s="375">
        <v>0.01</v>
      </c>
      <c r="AW31" s="375">
        <v>0</v>
      </c>
      <c r="AX31" s="375">
        <v>0</v>
      </c>
      <c r="AY31" s="375">
        <v>0</v>
      </c>
      <c r="AZ31" s="375">
        <v>0</v>
      </c>
      <c r="BA31" s="375">
        <v>0</v>
      </c>
      <c r="BB31" s="375">
        <v>0</v>
      </c>
      <c r="BC31" s="375">
        <v>0</v>
      </c>
      <c r="BD31" s="375">
        <v>0</v>
      </c>
      <c r="BE31" s="375">
        <v>0</v>
      </c>
      <c r="BF31" s="502">
        <v>1.98</v>
      </c>
      <c r="BG31" s="502">
        <v>1925.43</v>
      </c>
      <c r="BH31" s="422">
        <v>5116.0590000000002</v>
      </c>
    </row>
    <row r="32" spans="1:60" s="390" customFormat="1" ht="12.95" customHeight="1" x14ac:dyDescent="0.2">
      <c r="A32" s="386" t="s">
        <v>619</v>
      </c>
      <c r="B32" s="391" t="s">
        <v>213</v>
      </c>
      <c r="C32" s="448" t="s">
        <v>143</v>
      </c>
      <c r="D32" s="412">
        <v>2086.1600000000003</v>
      </c>
      <c r="E32" s="387">
        <v>0</v>
      </c>
      <c r="F32" s="387">
        <v>0</v>
      </c>
      <c r="G32" s="387">
        <v>0</v>
      </c>
      <c r="H32" s="387">
        <v>0</v>
      </c>
      <c r="I32" s="387">
        <v>0</v>
      </c>
      <c r="J32" s="387">
        <v>0</v>
      </c>
      <c r="K32" s="387">
        <v>0</v>
      </c>
      <c r="L32" s="387">
        <v>0</v>
      </c>
      <c r="M32" s="387">
        <v>0</v>
      </c>
      <c r="N32" s="387">
        <v>0</v>
      </c>
      <c r="O32" s="387">
        <v>0</v>
      </c>
      <c r="P32" s="387">
        <v>0</v>
      </c>
      <c r="Q32" s="387">
        <v>0</v>
      </c>
      <c r="R32" s="387">
        <v>0</v>
      </c>
      <c r="S32" s="387">
        <v>0.45</v>
      </c>
      <c r="T32" s="387">
        <v>0</v>
      </c>
      <c r="U32" s="387">
        <v>0</v>
      </c>
      <c r="V32" s="387">
        <v>0</v>
      </c>
      <c r="W32" s="387">
        <v>0</v>
      </c>
      <c r="X32" s="387">
        <v>0.31</v>
      </c>
      <c r="Y32" s="387">
        <v>0</v>
      </c>
      <c r="Z32" s="387">
        <v>0</v>
      </c>
      <c r="AA32" s="387">
        <v>0</v>
      </c>
      <c r="AB32" s="387">
        <v>0.13</v>
      </c>
      <c r="AC32" s="415">
        <v>2085.7100000000005</v>
      </c>
      <c r="AD32" s="387">
        <v>0</v>
      </c>
      <c r="AE32" s="388">
        <v>0</v>
      </c>
      <c r="AF32" s="387">
        <v>0</v>
      </c>
      <c r="AG32" s="387">
        <v>0</v>
      </c>
      <c r="AH32" s="387">
        <v>0</v>
      </c>
      <c r="AI32" s="387">
        <v>0</v>
      </c>
      <c r="AJ32" s="387">
        <v>0</v>
      </c>
      <c r="AK32" s="387">
        <v>0</v>
      </c>
      <c r="AL32" s="387">
        <v>0</v>
      </c>
      <c r="AM32" s="387">
        <v>0</v>
      </c>
      <c r="AN32" s="387">
        <v>0</v>
      </c>
      <c r="AO32" s="387">
        <v>0</v>
      </c>
      <c r="AP32" s="387">
        <v>0</v>
      </c>
      <c r="AQ32" s="387">
        <v>0</v>
      </c>
      <c r="AR32" s="387">
        <v>0.13</v>
      </c>
      <c r="AS32" s="387">
        <v>0</v>
      </c>
      <c r="AT32" s="387">
        <v>0</v>
      </c>
      <c r="AU32" s="387">
        <v>0</v>
      </c>
      <c r="AV32" s="387">
        <v>0.01</v>
      </c>
      <c r="AW32" s="387">
        <v>0</v>
      </c>
      <c r="AX32" s="387">
        <v>0</v>
      </c>
      <c r="AY32" s="387">
        <v>0</v>
      </c>
      <c r="AZ32" s="387">
        <v>0</v>
      </c>
      <c r="BA32" s="387">
        <v>0</v>
      </c>
      <c r="BB32" s="387">
        <v>0</v>
      </c>
      <c r="BC32" s="387">
        <v>0</v>
      </c>
      <c r="BD32" s="387">
        <v>0</v>
      </c>
      <c r="BE32" s="389">
        <v>0</v>
      </c>
      <c r="BF32" s="503">
        <v>0.45</v>
      </c>
      <c r="BG32" s="503">
        <v>101.96000000000001</v>
      </c>
      <c r="BH32" s="421">
        <v>2188.1200000000003</v>
      </c>
    </row>
    <row r="33" spans="1:60" s="390" customFormat="1" ht="12.95" customHeight="1" x14ac:dyDescent="0.2">
      <c r="A33" s="386" t="s">
        <v>619</v>
      </c>
      <c r="B33" s="391" t="s">
        <v>318</v>
      </c>
      <c r="C33" s="448" t="s">
        <v>141</v>
      </c>
      <c r="D33" s="412">
        <v>369.48999999999995</v>
      </c>
      <c r="E33" s="387">
        <v>0</v>
      </c>
      <c r="F33" s="387">
        <v>0</v>
      </c>
      <c r="G33" s="387">
        <v>0</v>
      </c>
      <c r="H33" s="387">
        <v>0</v>
      </c>
      <c r="I33" s="387">
        <v>0</v>
      </c>
      <c r="J33" s="387">
        <v>0</v>
      </c>
      <c r="K33" s="387">
        <v>0</v>
      </c>
      <c r="L33" s="387">
        <v>0</v>
      </c>
      <c r="M33" s="387">
        <v>0</v>
      </c>
      <c r="N33" s="387">
        <v>0</v>
      </c>
      <c r="O33" s="387">
        <v>0</v>
      </c>
      <c r="P33" s="387">
        <v>0</v>
      </c>
      <c r="Q33" s="387">
        <v>0</v>
      </c>
      <c r="R33" s="387">
        <v>0</v>
      </c>
      <c r="S33" s="387">
        <v>0</v>
      </c>
      <c r="T33" s="387">
        <v>0</v>
      </c>
      <c r="U33" s="387">
        <v>0</v>
      </c>
      <c r="V33" s="387">
        <v>0</v>
      </c>
      <c r="W33" s="387">
        <v>0</v>
      </c>
      <c r="X33" s="387">
        <v>0</v>
      </c>
      <c r="Y33" s="387">
        <v>0</v>
      </c>
      <c r="Z33" s="387">
        <v>0</v>
      </c>
      <c r="AA33" s="387">
        <v>0</v>
      </c>
      <c r="AB33" s="387">
        <v>0</v>
      </c>
      <c r="AC33" s="387">
        <v>0</v>
      </c>
      <c r="AD33" s="415">
        <v>369.48999999999995</v>
      </c>
      <c r="AE33" s="387">
        <v>0</v>
      </c>
      <c r="AF33" s="388">
        <v>0</v>
      </c>
      <c r="AG33" s="387">
        <v>0</v>
      </c>
      <c r="AH33" s="387">
        <v>0</v>
      </c>
      <c r="AI33" s="387">
        <v>0</v>
      </c>
      <c r="AJ33" s="387">
        <v>0</v>
      </c>
      <c r="AK33" s="387">
        <v>0</v>
      </c>
      <c r="AL33" s="387">
        <v>0</v>
      </c>
      <c r="AM33" s="387">
        <v>0</v>
      </c>
      <c r="AN33" s="387">
        <v>0</v>
      </c>
      <c r="AO33" s="387">
        <v>0</v>
      </c>
      <c r="AP33" s="387">
        <v>0</v>
      </c>
      <c r="AQ33" s="387">
        <v>0</v>
      </c>
      <c r="AR33" s="387">
        <v>0</v>
      </c>
      <c r="AS33" s="387">
        <v>0</v>
      </c>
      <c r="AT33" s="387">
        <v>0</v>
      </c>
      <c r="AU33" s="387">
        <v>0</v>
      </c>
      <c r="AV33" s="387">
        <v>0</v>
      </c>
      <c r="AW33" s="387">
        <v>0</v>
      </c>
      <c r="AX33" s="387">
        <v>0</v>
      </c>
      <c r="AY33" s="387">
        <v>0</v>
      </c>
      <c r="AZ33" s="387">
        <v>0</v>
      </c>
      <c r="BA33" s="387">
        <v>0</v>
      </c>
      <c r="BB33" s="387">
        <v>0</v>
      </c>
      <c r="BC33" s="387">
        <v>0</v>
      </c>
      <c r="BD33" s="387">
        <v>0</v>
      </c>
      <c r="BE33" s="389">
        <v>0</v>
      </c>
      <c r="BF33" s="503">
        <v>0</v>
      </c>
      <c r="BG33" s="503">
        <v>0</v>
      </c>
      <c r="BH33" s="421">
        <v>369.48999999999995</v>
      </c>
    </row>
    <row r="34" spans="1:60" s="390" customFormat="1" ht="12.95" customHeight="1" x14ac:dyDescent="0.2">
      <c r="A34" s="386" t="s">
        <v>619</v>
      </c>
      <c r="B34" s="391" t="s">
        <v>620</v>
      </c>
      <c r="C34" s="448" t="s">
        <v>217</v>
      </c>
      <c r="D34" s="412">
        <v>16.830000000000002</v>
      </c>
      <c r="E34" s="387">
        <v>0</v>
      </c>
      <c r="F34" s="387">
        <v>0</v>
      </c>
      <c r="G34" s="387">
        <v>0</v>
      </c>
      <c r="H34" s="387">
        <v>0</v>
      </c>
      <c r="I34" s="387">
        <v>0</v>
      </c>
      <c r="J34" s="387">
        <v>0</v>
      </c>
      <c r="K34" s="387">
        <v>0</v>
      </c>
      <c r="L34" s="387">
        <v>0</v>
      </c>
      <c r="M34" s="387">
        <v>0</v>
      </c>
      <c r="N34" s="387">
        <v>0</v>
      </c>
      <c r="O34" s="387">
        <v>0</v>
      </c>
      <c r="P34" s="387">
        <v>0</v>
      </c>
      <c r="Q34" s="387">
        <v>0</v>
      </c>
      <c r="R34" s="387">
        <v>0</v>
      </c>
      <c r="S34" s="387">
        <v>0.23</v>
      </c>
      <c r="T34" s="387">
        <v>0</v>
      </c>
      <c r="U34" s="387">
        <v>0</v>
      </c>
      <c r="V34" s="387">
        <v>0</v>
      </c>
      <c r="W34" s="387">
        <v>0</v>
      </c>
      <c r="X34" s="387">
        <v>0</v>
      </c>
      <c r="Y34" s="387">
        <v>0</v>
      </c>
      <c r="Z34" s="387">
        <v>0</v>
      </c>
      <c r="AA34" s="387">
        <v>0</v>
      </c>
      <c r="AB34" s="387">
        <v>0.23</v>
      </c>
      <c r="AC34" s="387">
        <v>0</v>
      </c>
      <c r="AD34" s="387">
        <v>0</v>
      </c>
      <c r="AE34" s="415">
        <v>16.600000000000001</v>
      </c>
      <c r="AF34" s="387">
        <v>0</v>
      </c>
      <c r="AG34" s="388">
        <v>0.23</v>
      </c>
      <c r="AH34" s="387">
        <v>0</v>
      </c>
      <c r="AI34" s="387">
        <v>0</v>
      </c>
      <c r="AJ34" s="387">
        <v>0</v>
      </c>
      <c r="AK34" s="387">
        <v>0</v>
      </c>
      <c r="AL34" s="387">
        <v>0</v>
      </c>
      <c r="AM34" s="387">
        <v>0</v>
      </c>
      <c r="AN34" s="387">
        <v>0</v>
      </c>
      <c r="AO34" s="387">
        <v>0</v>
      </c>
      <c r="AP34" s="387">
        <v>0</v>
      </c>
      <c r="AQ34" s="387">
        <v>0</v>
      </c>
      <c r="AR34" s="387">
        <v>0</v>
      </c>
      <c r="AS34" s="387">
        <v>0</v>
      </c>
      <c r="AT34" s="387">
        <v>0</v>
      </c>
      <c r="AU34" s="387">
        <v>0</v>
      </c>
      <c r="AV34" s="387">
        <v>0</v>
      </c>
      <c r="AW34" s="387">
        <v>0</v>
      </c>
      <c r="AX34" s="387">
        <v>0</v>
      </c>
      <c r="AY34" s="387">
        <v>0</v>
      </c>
      <c r="AZ34" s="387">
        <v>0</v>
      </c>
      <c r="BA34" s="387">
        <v>0</v>
      </c>
      <c r="BB34" s="387">
        <v>0</v>
      </c>
      <c r="BC34" s="387">
        <v>0</v>
      </c>
      <c r="BD34" s="387">
        <v>0</v>
      </c>
      <c r="BE34" s="389">
        <v>0</v>
      </c>
      <c r="BF34" s="503">
        <v>0.23</v>
      </c>
      <c r="BG34" s="503">
        <v>-0.23</v>
      </c>
      <c r="BH34" s="421">
        <v>16.600000000000001</v>
      </c>
    </row>
    <row r="35" spans="1:60" s="390" customFormat="1" ht="12.95" customHeight="1" x14ac:dyDescent="0.2">
      <c r="A35" s="386" t="s">
        <v>619</v>
      </c>
      <c r="B35" s="391" t="s">
        <v>218</v>
      </c>
      <c r="C35" s="448" t="s">
        <v>219</v>
      </c>
      <c r="D35" s="412">
        <v>6.4000000000000012</v>
      </c>
      <c r="E35" s="387">
        <v>0</v>
      </c>
      <c r="F35" s="387">
        <v>0</v>
      </c>
      <c r="G35" s="387">
        <v>0</v>
      </c>
      <c r="H35" s="387">
        <v>0</v>
      </c>
      <c r="I35" s="387">
        <v>0</v>
      </c>
      <c r="J35" s="387">
        <v>0</v>
      </c>
      <c r="K35" s="387">
        <v>0</v>
      </c>
      <c r="L35" s="387">
        <v>0</v>
      </c>
      <c r="M35" s="387">
        <v>0</v>
      </c>
      <c r="N35" s="387">
        <v>0</v>
      </c>
      <c r="O35" s="387">
        <v>0</v>
      </c>
      <c r="P35" s="387">
        <v>0</v>
      </c>
      <c r="Q35" s="387">
        <v>0</v>
      </c>
      <c r="R35" s="387">
        <v>0</v>
      </c>
      <c r="S35" s="387">
        <v>0.11</v>
      </c>
      <c r="T35" s="387">
        <v>0</v>
      </c>
      <c r="U35" s="387">
        <v>0</v>
      </c>
      <c r="V35" s="387">
        <v>0</v>
      </c>
      <c r="W35" s="387">
        <v>0</v>
      </c>
      <c r="X35" s="387">
        <v>0</v>
      </c>
      <c r="Y35" s="387">
        <v>0</v>
      </c>
      <c r="Z35" s="387">
        <v>0</v>
      </c>
      <c r="AA35" s="387">
        <v>0</v>
      </c>
      <c r="AB35" s="387">
        <v>0</v>
      </c>
      <c r="AC35" s="387">
        <v>0</v>
      </c>
      <c r="AD35" s="387">
        <v>0</v>
      </c>
      <c r="AE35" s="387">
        <v>0</v>
      </c>
      <c r="AF35" s="415">
        <v>6.2900000000000009</v>
      </c>
      <c r="AG35" s="387">
        <v>0</v>
      </c>
      <c r="AH35" s="388">
        <v>0</v>
      </c>
      <c r="AI35" s="387">
        <v>0</v>
      </c>
      <c r="AJ35" s="387">
        <v>0</v>
      </c>
      <c r="AK35" s="387">
        <v>0</v>
      </c>
      <c r="AL35" s="387">
        <v>0</v>
      </c>
      <c r="AM35" s="387">
        <v>0</v>
      </c>
      <c r="AN35" s="387">
        <v>0</v>
      </c>
      <c r="AO35" s="387">
        <v>0</v>
      </c>
      <c r="AP35" s="387">
        <v>0</v>
      </c>
      <c r="AQ35" s="387">
        <v>0</v>
      </c>
      <c r="AR35" s="387">
        <v>0</v>
      </c>
      <c r="AS35" s="387">
        <v>0</v>
      </c>
      <c r="AT35" s="387">
        <v>0.11</v>
      </c>
      <c r="AU35" s="387">
        <v>0</v>
      </c>
      <c r="AV35" s="387">
        <v>0</v>
      </c>
      <c r="AW35" s="387">
        <v>0</v>
      </c>
      <c r="AX35" s="387">
        <v>0</v>
      </c>
      <c r="AY35" s="387">
        <v>0</v>
      </c>
      <c r="AZ35" s="387">
        <v>0</v>
      </c>
      <c r="BA35" s="387">
        <v>0</v>
      </c>
      <c r="BB35" s="387">
        <v>0</v>
      </c>
      <c r="BC35" s="387">
        <v>0</v>
      </c>
      <c r="BD35" s="387">
        <v>0</v>
      </c>
      <c r="BE35" s="389">
        <v>0</v>
      </c>
      <c r="BF35" s="503">
        <v>0.11</v>
      </c>
      <c r="BG35" s="503">
        <v>-0.11</v>
      </c>
      <c r="BH35" s="421">
        <v>6.2900000000000009</v>
      </c>
    </row>
    <row r="36" spans="1:60" s="390" customFormat="1" ht="12.95" customHeight="1" x14ac:dyDescent="0.2">
      <c r="A36" s="386" t="s">
        <v>619</v>
      </c>
      <c r="B36" s="391" t="s">
        <v>323</v>
      </c>
      <c r="C36" s="448" t="s">
        <v>153</v>
      </c>
      <c r="D36" s="412">
        <v>63.949999999999996</v>
      </c>
      <c r="E36" s="387">
        <v>0</v>
      </c>
      <c r="F36" s="387">
        <v>0</v>
      </c>
      <c r="G36" s="387">
        <v>0</v>
      </c>
      <c r="H36" s="387">
        <v>0</v>
      </c>
      <c r="I36" s="387">
        <v>0</v>
      </c>
      <c r="J36" s="387">
        <v>0</v>
      </c>
      <c r="K36" s="387">
        <v>0</v>
      </c>
      <c r="L36" s="387">
        <v>0</v>
      </c>
      <c r="M36" s="387">
        <v>0</v>
      </c>
      <c r="N36" s="387">
        <v>0</v>
      </c>
      <c r="O36" s="387">
        <v>0</v>
      </c>
      <c r="P36" s="387">
        <v>0</v>
      </c>
      <c r="Q36" s="387">
        <v>0</v>
      </c>
      <c r="R36" s="387">
        <v>0</v>
      </c>
      <c r="S36" s="387">
        <v>0.69</v>
      </c>
      <c r="T36" s="387">
        <v>0</v>
      </c>
      <c r="U36" s="387">
        <v>0.2</v>
      </c>
      <c r="V36" s="387">
        <v>0</v>
      </c>
      <c r="W36" s="387">
        <v>0</v>
      </c>
      <c r="X36" s="387">
        <v>0.15</v>
      </c>
      <c r="Y36" s="387">
        <v>0</v>
      </c>
      <c r="Z36" s="387">
        <v>0</v>
      </c>
      <c r="AA36" s="387">
        <v>0</v>
      </c>
      <c r="AB36" s="387">
        <v>0</v>
      </c>
      <c r="AC36" s="387">
        <v>0</v>
      </c>
      <c r="AD36" s="387">
        <v>0</v>
      </c>
      <c r="AE36" s="387">
        <v>0</v>
      </c>
      <c r="AF36" s="387">
        <v>0</v>
      </c>
      <c r="AG36" s="415">
        <v>63.26</v>
      </c>
      <c r="AH36" s="387">
        <v>0</v>
      </c>
      <c r="AI36" s="388">
        <v>0</v>
      </c>
      <c r="AJ36" s="387">
        <v>0</v>
      </c>
      <c r="AK36" s="387">
        <v>0</v>
      </c>
      <c r="AL36" s="387">
        <v>0</v>
      </c>
      <c r="AM36" s="387">
        <v>0</v>
      </c>
      <c r="AN36" s="387">
        <v>0</v>
      </c>
      <c r="AO36" s="387">
        <v>0</v>
      </c>
      <c r="AP36" s="387">
        <v>0</v>
      </c>
      <c r="AQ36" s="387">
        <v>0</v>
      </c>
      <c r="AR36" s="387">
        <v>0</v>
      </c>
      <c r="AS36" s="387">
        <v>0</v>
      </c>
      <c r="AT36" s="387">
        <v>0.34</v>
      </c>
      <c r="AU36" s="387">
        <v>0</v>
      </c>
      <c r="AV36" s="387">
        <v>0</v>
      </c>
      <c r="AW36" s="387">
        <v>0</v>
      </c>
      <c r="AX36" s="387">
        <v>0</v>
      </c>
      <c r="AY36" s="387">
        <v>0</v>
      </c>
      <c r="AZ36" s="387">
        <v>0</v>
      </c>
      <c r="BA36" s="387">
        <v>0</v>
      </c>
      <c r="BB36" s="387">
        <v>0</v>
      </c>
      <c r="BC36" s="387">
        <v>0</v>
      </c>
      <c r="BD36" s="387">
        <v>0</v>
      </c>
      <c r="BE36" s="389">
        <v>0</v>
      </c>
      <c r="BF36" s="503">
        <v>0.69</v>
      </c>
      <c r="BG36" s="503">
        <v>3.3700000000000006</v>
      </c>
      <c r="BH36" s="421">
        <v>67.319999999999993</v>
      </c>
    </row>
    <row r="37" spans="1:60" s="390" customFormat="1" ht="12.95" customHeight="1" x14ac:dyDescent="0.2">
      <c r="A37" s="386" t="s">
        <v>619</v>
      </c>
      <c r="B37" s="391" t="s">
        <v>630</v>
      </c>
      <c r="C37" s="448" t="s">
        <v>222</v>
      </c>
      <c r="D37" s="412">
        <v>18.330000000000002</v>
      </c>
      <c r="E37" s="387">
        <v>0</v>
      </c>
      <c r="F37" s="387">
        <v>0</v>
      </c>
      <c r="G37" s="387">
        <v>0</v>
      </c>
      <c r="H37" s="387">
        <v>0</v>
      </c>
      <c r="I37" s="387">
        <v>0</v>
      </c>
      <c r="J37" s="387">
        <v>0</v>
      </c>
      <c r="K37" s="387">
        <v>0</v>
      </c>
      <c r="L37" s="387">
        <v>0</v>
      </c>
      <c r="M37" s="387">
        <v>0</v>
      </c>
      <c r="N37" s="387">
        <v>0</v>
      </c>
      <c r="O37" s="387">
        <v>0</v>
      </c>
      <c r="P37" s="387">
        <v>0</v>
      </c>
      <c r="Q37" s="387">
        <v>0</v>
      </c>
      <c r="R37" s="387">
        <v>0</v>
      </c>
      <c r="S37" s="387">
        <v>0.5</v>
      </c>
      <c r="T37" s="387">
        <v>0</v>
      </c>
      <c r="U37" s="387">
        <v>0</v>
      </c>
      <c r="V37" s="387">
        <v>0</v>
      </c>
      <c r="W37" s="387">
        <v>0</v>
      </c>
      <c r="X37" s="387">
        <v>0</v>
      </c>
      <c r="Y37" s="387">
        <v>0</v>
      </c>
      <c r="Z37" s="387">
        <v>0</v>
      </c>
      <c r="AA37" s="387">
        <v>0</v>
      </c>
      <c r="AB37" s="387">
        <v>0</v>
      </c>
      <c r="AC37" s="387">
        <v>0</v>
      </c>
      <c r="AD37" s="387">
        <v>0</v>
      </c>
      <c r="AE37" s="387">
        <v>0</v>
      </c>
      <c r="AF37" s="387">
        <v>0</v>
      </c>
      <c r="AG37" s="387">
        <v>0</v>
      </c>
      <c r="AH37" s="415">
        <v>17.830000000000002</v>
      </c>
      <c r="AI37" s="387">
        <v>0</v>
      </c>
      <c r="AJ37" s="388">
        <v>0</v>
      </c>
      <c r="AK37" s="387">
        <v>0</v>
      </c>
      <c r="AL37" s="387">
        <v>0</v>
      </c>
      <c r="AM37" s="387">
        <v>0</v>
      </c>
      <c r="AN37" s="387">
        <v>0</v>
      </c>
      <c r="AO37" s="387">
        <v>0</v>
      </c>
      <c r="AP37" s="387">
        <v>0</v>
      </c>
      <c r="AQ37" s="387">
        <v>0</v>
      </c>
      <c r="AR37" s="387">
        <v>0</v>
      </c>
      <c r="AS37" s="387">
        <v>0</v>
      </c>
      <c r="AT37" s="387">
        <v>0</v>
      </c>
      <c r="AU37" s="387">
        <v>0.5</v>
      </c>
      <c r="AV37" s="387">
        <v>0</v>
      </c>
      <c r="AW37" s="387">
        <v>0</v>
      </c>
      <c r="AX37" s="387">
        <v>0</v>
      </c>
      <c r="AY37" s="387">
        <v>0</v>
      </c>
      <c r="AZ37" s="387">
        <v>0</v>
      </c>
      <c r="BA37" s="387">
        <v>0</v>
      </c>
      <c r="BB37" s="387">
        <v>0</v>
      </c>
      <c r="BC37" s="387">
        <v>0</v>
      </c>
      <c r="BD37" s="387">
        <v>0</v>
      </c>
      <c r="BE37" s="389">
        <v>0</v>
      </c>
      <c r="BF37" s="503">
        <v>0.5</v>
      </c>
      <c r="BG37" s="503">
        <v>2.3199999999999998</v>
      </c>
      <c r="BH37" s="421">
        <v>20.650000000000002</v>
      </c>
    </row>
    <row r="38" spans="1:60" s="390" customFormat="1" ht="12.95" customHeight="1" x14ac:dyDescent="0.2">
      <c r="A38" s="386" t="s">
        <v>619</v>
      </c>
      <c r="B38" s="391" t="s">
        <v>319</v>
      </c>
      <c r="C38" s="448" t="s">
        <v>154</v>
      </c>
      <c r="D38" s="412">
        <v>505.63</v>
      </c>
      <c r="E38" s="387">
        <v>0</v>
      </c>
      <c r="F38" s="387">
        <v>0</v>
      </c>
      <c r="G38" s="387">
        <v>0</v>
      </c>
      <c r="H38" s="387">
        <v>0</v>
      </c>
      <c r="I38" s="387">
        <v>0</v>
      </c>
      <c r="J38" s="387">
        <v>0</v>
      </c>
      <c r="K38" s="387">
        <v>0</v>
      </c>
      <c r="L38" s="387">
        <v>0</v>
      </c>
      <c r="M38" s="387">
        <v>0</v>
      </c>
      <c r="N38" s="387">
        <v>0</v>
      </c>
      <c r="O38" s="387">
        <v>0</v>
      </c>
      <c r="P38" s="387">
        <v>0</v>
      </c>
      <c r="Q38" s="387">
        <v>0</v>
      </c>
      <c r="R38" s="387">
        <v>0</v>
      </c>
      <c r="S38" s="387">
        <v>0</v>
      </c>
      <c r="T38" s="387">
        <v>0</v>
      </c>
      <c r="U38" s="387">
        <v>0</v>
      </c>
      <c r="V38" s="387">
        <v>0</v>
      </c>
      <c r="W38" s="387">
        <v>0</v>
      </c>
      <c r="X38" s="387">
        <v>0</v>
      </c>
      <c r="Y38" s="387">
        <v>0</v>
      </c>
      <c r="Z38" s="387">
        <v>0</v>
      </c>
      <c r="AA38" s="387">
        <v>0</v>
      </c>
      <c r="AB38" s="387">
        <v>0</v>
      </c>
      <c r="AC38" s="387">
        <v>0</v>
      </c>
      <c r="AD38" s="387">
        <v>0</v>
      </c>
      <c r="AE38" s="387">
        <v>0</v>
      </c>
      <c r="AF38" s="387">
        <v>0</v>
      </c>
      <c r="AG38" s="387">
        <v>0</v>
      </c>
      <c r="AH38" s="387">
        <v>0</v>
      </c>
      <c r="AI38" s="415">
        <v>505.63</v>
      </c>
      <c r="AJ38" s="387">
        <v>0</v>
      </c>
      <c r="AK38" s="388">
        <v>0</v>
      </c>
      <c r="AL38" s="387">
        <v>0</v>
      </c>
      <c r="AM38" s="387">
        <v>0</v>
      </c>
      <c r="AN38" s="387">
        <v>0</v>
      </c>
      <c r="AO38" s="387">
        <v>0</v>
      </c>
      <c r="AP38" s="387">
        <v>0</v>
      </c>
      <c r="AQ38" s="387">
        <v>0</v>
      </c>
      <c r="AR38" s="387">
        <v>0</v>
      </c>
      <c r="AS38" s="387">
        <v>0</v>
      </c>
      <c r="AT38" s="387">
        <v>0</v>
      </c>
      <c r="AU38" s="387">
        <v>0</v>
      </c>
      <c r="AV38" s="387">
        <v>0</v>
      </c>
      <c r="AW38" s="387">
        <v>0</v>
      </c>
      <c r="AX38" s="387">
        <v>0</v>
      </c>
      <c r="AY38" s="387">
        <v>0</v>
      </c>
      <c r="AZ38" s="387">
        <v>0</v>
      </c>
      <c r="BA38" s="387">
        <v>0</v>
      </c>
      <c r="BB38" s="387">
        <v>0</v>
      </c>
      <c r="BC38" s="387">
        <v>0</v>
      </c>
      <c r="BD38" s="387">
        <v>0</v>
      </c>
      <c r="BE38" s="389">
        <v>0</v>
      </c>
      <c r="BF38" s="503">
        <v>0</v>
      </c>
      <c r="BG38" s="503">
        <v>1781.23</v>
      </c>
      <c r="BH38" s="421">
        <v>2286.86</v>
      </c>
    </row>
    <row r="39" spans="1:60" s="475" customFormat="1" ht="12.95" customHeight="1" x14ac:dyDescent="0.2">
      <c r="A39" s="471" t="s">
        <v>619</v>
      </c>
      <c r="B39" s="449" t="s">
        <v>669</v>
      </c>
      <c r="C39" s="450" t="s">
        <v>215</v>
      </c>
      <c r="D39" s="472">
        <v>1.4300000000000002</v>
      </c>
      <c r="E39" s="387">
        <v>0</v>
      </c>
      <c r="F39" s="387">
        <v>0</v>
      </c>
      <c r="G39" s="387">
        <v>0</v>
      </c>
      <c r="H39" s="387">
        <v>0</v>
      </c>
      <c r="I39" s="387">
        <v>0</v>
      </c>
      <c r="J39" s="387">
        <v>0</v>
      </c>
      <c r="K39" s="387">
        <v>0</v>
      </c>
      <c r="L39" s="387">
        <v>0</v>
      </c>
      <c r="M39" s="387">
        <v>0</v>
      </c>
      <c r="N39" s="387">
        <v>0</v>
      </c>
      <c r="O39" s="387">
        <v>0</v>
      </c>
      <c r="P39" s="387">
        <v>0</v>
      </c>
      <c r="Q39" s="387">
        <v>0</v>
      </c>
      <c r="R39" s="387">
        <v>0</v>
      </c>
      <c r="S39" s="387">
        <v>0</v>
      </c>
      <c r="T39" s="387">
        <v>0</v>
      </c>
      <c r="U39" s="387">
        <v>0</v>
      </c>
      <c r="V39" s="387">
        <v>0</v>
      </c>
      <c r="W39" s="387">
        <v>0</v>
      </c>
      <c r="X39" s="387">
        <v>0</v>
      </c>
      <c r="Y39" s="387">
        <v>0</v>
      </c>
      <c r="Z39" s="387">
        <v>0</v>
      </c>
      <c r="AA39" s="387">
        <v>0</v>
      </c>
      <c r="AB39" s="387">
        <v>0</v>
      </c>
      <c r="AC39" s="387">
        <v>0</v>
      </c>
      <c r="AD39" s="387">
        <v>0</v>
      </c>
      <c r="AE39" s="387">
        <v>0</v>
      </c>
      <c r="AF39" s="387">
        <v>0</v>
      </c>
      <c r="AG39" s="387">
        <v>0</v>
      </c>
      <c r="AH39" s="387">
        <v>0</v>
      </c>
      <c r="AI39" s="387">
        <v>0</v>
      </c>
      <c r="AJ39" s="415">
        <v>1.4300000000000002</v>
      </c>
      <c r="AK39" s="387">
        <v>0</v>
      </c>
      <c r="AL39" s="473">
        <v>0</v>
      </c>
      <c r="AM39" s="387">
        <v>0</v>
      </c>
      <c r="AN39" s="387">
        <v>0</v>
      </c>
      <c r="AO39" s="387">
        <v>0</v>
      </c>
      <c r="AP39" s="387">
        <v>0</v>
      </c>
      <c r="AQ39" s="387">
        <v>0</v>
      </c>
      <c r="AR39" s="387">
        <v>0</v>
      </c>
      <c r="AS39" s="387">
        <v>0</v>
      </c>
      <c r="AT39" s="387">
        <v>0</v>
      </c>
      <c r="AU39" s="387">
        <v>0</v>
      </c>
      <c r="AV39" s="387">
        <v>0</v>
      </c>
      <c r="AW39" s="387">
        <v>0</v>
      </c>
      <c r="AX39" s="387">
        <v>0</v>
      </c>
      <c r="AY39" s="387">
        <v>0</v>
      </c>
      <c r="AZ39" s="387">
        <v>0</v>
      </c>
      <c r="BA39" s="387">
        <v>0</v>
      </c>
      <c r="BB39" s="387">
        <v>0</v>
      </c>
      <c r="BC39" s="387">
        <v>0</v>
      </c>
      <c r="BD39" s="387">
        <v>0</v>
      </c>
      <c r="BE39" s="389">
        <v>0</v>
      </c>
      <c r="BF39" s="504">
        <v>0</v>
      </c>
      <c r="BG39" s="504">
        <v>0</v>
      </c>
      <c r="BH39" s="474">
        <v>1.4300000000000002</v>
      </c>
    </row>
    <row r="40" spans="1:60" s="390" customFormat="1" ht="12.95" customHeight="1" x14ac:dyDescent="0.2">
      <c r="A40" s="386" t="s">
        <v>619</v>
      </c>
      <c r="B40" s="391" t="s">
        <v>631</v>
      </c>
      <c r="C40" s="448" t="s">
        <v>325</v>
      </c>
      <c r="D40" s="412">
        <v>0</v>
      </c>
      <c r="E40" s="387">
        <v>0</v>
      </c>
      <c r="F40" s="387">
        <v>0</v>
      </c>
      <c r="G40" s="387">
        <v>0</v>
      </c>
      <c r="H40" s="387">
        <v>0</v>
      </c>
      <c r="I40" s="387">
        <v>0</v>
      </c>
      <c r="J40" s="387">
        <v>0</v>
      </c>
      <c r="K40" s="387">
        <v>0</v>
      </c>
      <c r="L40" s="387">
        <v>0</v>
      </c>
      <c r="M40" s="387">
        <v>0</v>
      </c>
      <c r="N40" s="387">
        <v>0</v>
      </c>
      <c r="O40" s="387">
        <v>0</v>
      </c>
      <c r="P40" s="387">
        <v>0</v>
      </c>
      <c r="Q40" s="387">
        <v>0</v>
      </c>
      <c r="R40" s="387">
        <v>0</v>
      </c>
      <c r="S40" s="387">
        <v>0</v>
      </c>
      <c r="T40" s="387">
        <v>0</v>
      </c>
      <c r="U40" s="387">
        <v>0</v>
      </c>
      <c r="V40" s="387">
        <v>0</v>
      </c>
      <c r="W40" s="387">
        <v>0</v>
      </c>
      <c r="X40" s="387">
        <v>0</v>
      </c>
      <c r="Y40" s="387">
        <v>0</v>
      </c>
      <c r="Z40" s="387">
        <v>0</v>
      </c>
      <c r="AA40" s="387">
        <v>0</v>
      </c>
      <c r="AB40" s="387">
        <v>0</v>
      </c>
      <c r="AC40" s="387">
        <v>0</v>
      </c>
      <c r="AD40" s="387">
        <v>0</v>
      </c>
      <c r="AE40" s="387">
        <v>0</v>
      </c>
      <c r="AF40" s="387">
        <v>0</v>
      </c>
      <c r="AG40" s="387">
        <v>0</v>
      </c>
      <c r="AH40" s="387">
        <v>0</v>
      </c>
      <c r="AI40" s="387">
        <v>0</v>
      </c>
      <c r="AJ40" s="387">
        <v>0</v>
      </c>
      <c r="AK40" s="415">
        <v>0</v>
      </c>
      <c r="AL40" s="387">
        <v>0</v>
      </c>
      <c r="AM40" s="388">
        <v>0</v>
      </c>
      <c r="AN40" s="387">
        <v>0</v>
      </c>
      <c r="AO40" s="387">
        <v>0</v>
      </c>
      <c r="AP40" s="387">
        <v>0</v>
      </c>
      <c r="AQ40" s="387">
        <v>0</v>
      </c>
      <c r="AR40" s="387">
        <v>0</v>
      </c>
      <c r="AS40" s="387">
        <v>0</v>
      </c>
      <c r="AT40" s="387">
        <v>0</v>
      </c>
      <c r="AU40" s="387">
        <v>0</v>
      </c>
      <c r="AV40" s="387">
        <v>0</v>
      </c>
      <c r="AW40" s="387">
        <v>0</v>
      </c>
      <c r="AX40" s="387">
        <v>0</v>
      </c>
      <c r="AY40" s="387">
        <v>0</v>
      </c>
      <c r="AZ40" s="387">
        <v>0</v>
      </c>
      <c r="BA40" s="387">
        <v>0</v>
      </c>
      <c r="BB40" s="387">
        <v>0</v>
      </c>
      <c r="BC40" s="387">
        <v>0</v>
      </c>
      <c r="BD40" s="387">
        <v>0</v>
      </c>
      <c r="BE40" s="389">
        <v>0</v>
      </c>
      <c r="BF40" s="503">
        <v>0</v>
      </c>
      <c r="BG40" s="503">
        <v>0</v>
      </c>
      <c r="BH40" s="421">
        <v>0</v>
      </c>
    </row>
    <row r="41" spans="1:60" s="390" customFormat="1" ht="12.95" customHeight="1" x14ac:dyDescent="0.2">
      <c r="A41" s="379" t="s">
        <v>619</v>
      </c>
      <c r="B41" s="451" t="s">
        <v>66</v>
      </c>
      <c r="C41" s="452" t="s">
        <v>25</v>
      </c>
      <c r="D41" s="413">
        <v>0</v>
      </c>
      <c r="E41" s="387">
        <v>0</v>
      </c>
      <c r="F41" s="387">
        <v>0</v>
      </c>
      <c r="G41" s="387">
        <v>0</v>
      </c>
      <c r="H41" s="387">
        <v>0</v>
      </c>
      <c r="I41" s="387">
        <v>0</v>
      </c>
      <c r="J41" s="387">
        <v>0</v>
      </c>
      <c r="K41" s="387">
        <v>0</v>
      </c>
      <c r="L41" s="387">
        <v>0</v>
      </c>
      <c r="M41" s="387">
        <v>0</v>
      </c>
      <c r="N41" s="387">
        <v>0</v>
      </c>
      <c r="O41" s="387">
        <v>0</v>
      </c>
      <c r="P41" s="387">
        <v>0</v>
      </c>
      <c r="Q41" s="387">
        <v>0</v>
      </c>
      <c r="R41" s="387">
        <v>0</v>
      </c>
      <c r="S41" s="387">
        <v>0</v>
      </c>
      <c r="T41" s="387">
        <v>0</v>
      </c>
      <c r="U41" s="387">
        <v>0</v>
      </c>
      <c r="V41" s="387">
        <v>0</v>
      </c>
      <c r="W41" s="387">
        <v>0</v>
      </c>
      <c r="X41" s="387">
        <v>0</v>
      </c>
      <c r="Y41" s="387">
        <v>0</v>
      </c>
      <c r="Z41" s="387">
        <v>0</v>
      </c>
      <c r="AA41" s="387">
        <v>0</v>
      </c>
      <c r="AB41" s="387">
        <v>0</v>
      </c>
      <c r="AC41" s="387">
        <v>0</v>
      </c>
      <c r="AD41" s="387">
        <v>0</v>
      </c>
      <c r="AE41" s="387">
        <v>0</v>
      </c>
      <c r="AF41" s="387">
        <v>0</v>
      </c>
      <c r="AG41" s="387">
        <v>0</v>
      </c>
      <c r="AH41" s="387">
        <v>0</v>
      </c>
      <c r="AI41" s="387">
        <v>0</v>
      </c>
      <c r="AJ41" s="387">
        <v>0</v>
      </c>
      <c r="AK41" s="387">
        <v>0</v>
      </c>
      <c r="AL41" s="415">
        <v>0</v>
      </c>
      <c r="AM41" s="388">
        <v>0</v>
      </c>
      <c r="AN41" s="387">
        <v>0</v>
      </c>
      <c r="AO41" s="387">
        <v>0</v>
      </c>
      <c r="AP41" s="387">
        <v>0</v>
      </c>
      <c r="AQ41" s="387">
        <v>0</v>
      </c>
      <c r="AR41" s="387">
        <v>0</v>
      </c>
      <c r="AS41" s="387">
        <v>0</v>
      </c>
      <c r="AT41" s="387">
        <v>0</v>
      </c>
      <c r="AU41" s="387">
        <v>0</v>
      </c>
      <c r="AV41" s="387">
        <v>0</v>
      </c>
      <c r="AW41" s="387">
        <v>0</v>
      </c>
      <c r="AX41" s="387">
        <v>0</v>
      </c>
      <c r="AY41" s="387">
        <v>0</v>
      </c>
      <c r="AZ41" s="387">
        <v>0</v>
      </c>
      <c r="BA41" s="387">
        <v>0</v>
      </c>
      <c r="BB41" s="387">
        <v>0</v>
      </c>
      <c r="BC41" s="387">
        <v>0</v>
      </c>
      <c r="BD41" s="387">
        <v>0</v>
      </c>
      <c r="BE41" s="389">
        <v>0</v>
      </c>
      <c r="BF41" s="503">
        <v>0</v>
      </c>
      <c r="BG41" s="503">
        <v>0</v>
      </c>
      <c r="BH41" s="421">
        <v>0</v>
      </c>
    </row>
    <row r="42" spans="1:60" s="390" customFormat="1" ht="12.95" customHeight="1" x14ac:dyDescent="0.2">
      <c r="A42" s="379" t="s">
        <v>619</v>
      </c>
      <c r="B42" s="380" t="s">
        <v>68</v>
      </c>
      <c r="C42" s="381" t="s">
        <v>27</v>
      </c>
      <c r="D42" s="413">
        <v>23.09</v>
      </c>
      <c r="E42" s="387">
        <v>0</v>
      </c>
      <c r="F42" s="387">
        <v>0</v>
      </c>
      <c r="G42" s="387">
        <v>0</v>
      </c>
      <c r="H42" s="387">
        <v>0</v>
      </c>
      <c r="I42" s="387">
        <v>0</v>
      </c>
      <c r="J42" s="387">
        <v>0</v>
      </c>
      <c r="K42" s="387">
        <v>0</v>
      </c>
      <c r="L42" s="387">
        <v>0</v>
      </c>
      <c r="M42" s="387">
        <v>0</v>
      </c>
      <c r="N42" s="387">
        <v>0</v>
      </c>
      <c r="O42" s="387">
        <v>0</v>
      </c>
      <c r="P42" s="387">
        <v>0</v>
      </c>
      <c r="Q42" s="387">
        <v>0</v>
      </c>
      <c r="R42" s="387">
        <v>0</v>
      </c>
      <c r="S42" s="387">
        <v>0</v>
      </c>
      <c r="T42" s="387">
        <v>0</v>
      </c>
      <c r="U42" s="387">
        <v>0</v>
      </c>
      <c r="V42" s="387">
        <v>0</v>
      </c>
      <c r="W42" s="387">
        <v>0</v>
      </c>
      <c r="X42" s="387">
        <v>0</v>
      </c>
      <c r="Y42" s="387">
        <v>0</v>
      </c>
      <c r="Z42" s="387">
        <v>0</v>
      </c>
      <c r="AA42" s="387">
        <v>0</v>
      </c>
      <c r="AB42" s="387">
        <v>0</v>
      </c>
      <c r="AC42" s="387">
        <v>0</v>
      </c>
      <c r="AD42" s="387">
        <v>0</v>
      </c>
      <c r="AE42" s="387">
        <v>0</v>
      </c>
      <c r="AF42" s="387">
        <v>0</v>
      </c>
      <c r="AG42" s="387">
        <v>0</v>
      </c>
      <c r="AH42" s="387">
        <v>0</v>
      </c>
      <c r="AI42" s="387">
        <v>0</v>
      </c>
      <c r="AJ42" s="387">
        <v>0</v>
      </c>
      <c r="AK42" s="387">
        <v>0</v>
      </c>
      <c r="AL42" s="387">
        <v>0</v>
      </c>
      <c r="AM42" s="476">
        <v>23.09</v>
      </c>
      <c r="AN42" s="387">
        <v>0</v>
      </c>
      <c r="AO42" s="387">
        <v>0</v>
      </c>
      <c r="AP42" s="387">
        <v>0</v>
      </c>
      <c r="AQ42" s="387">
        <v>0</v>
      </c>
      <c r="AR42" s="387">
        <v>0</v>
      </c>
      <c r="AS42" s="387">
        <v>0</v>
      </c>
      <c r="AT42" s="387">
        <v>0</v>
      </c>
      <c r="AU42" s="387">
        <v>0</v>
      </c>
      <c r="AV42" s="387">
        <v>0</v>
      </c>
      <c r="AW42" s="387">
        <v>0</v>
      </c>
      <c r="AX42" s="387">
        <v>0</v>
      </c>
      <c r="AY42" s="387">
        <v>0</v>
      </c>
      <c r="AZ42" s="387">
        <v>0</v>
      </c>
      <c r="BA42" s="387">
        <v>0</v>
      </c>
      <c r="BB42" s="387">
        <v>0</v>
      </c>
      <c r="BC42" s="387">
        <v>0</v>
      </c>
      <c r="BD42" s="387">
        <v>0</v>
      </c>
      <c r="BE42" s="389">
        <v>0</v>
      </c>
      <c r="BF42" s="503">
        <v>0</v>
      </c>
      <c r="BG42" s="503">
        <v>10.739999999999998</v>
      </c>
      <c r="BH42" s="421">
        <v>33.83</v>
      </c>
    </row>
    <row r="43" spans="1:60" s="390" customFormat="1" ht="12.95" customHeight="1" x14ac:dyDescent="0.2">
      <c r="A43" s="379" t="s">
        <v>619</v>
      </c>
      <c r="B43" s="382" t="s">
        <v>74</v>
      </c>
      <c r="C43" s="383" t="s">
        <v>33</v>
      </c>
      <c r="D43" s="413">
        <v>13.260999999999999</v>
      </c>
      <c r="E43" s="387">
        <v>0</v>
      </c>
      <c r="F43" s="387">
        <v>0</v>
      </c>
      <c r="G43" s="387">
        <v>0</v>
      </c>
      <c r="H43" s="387">
        <v>0</v>
      </c>
      <c r="I43" s="387">
        <v>0</v>
      </c>
      <c r="J43" s="387">
        <v>0</v>
      </c>
      <c r="K43" s="387">
        <v>0</v>
      </c>
      <c r="L43" s="387">
        <v>0</v>
      </c>
      <c r="M43" s="387">
        <v>0</v>
      </c>
      <c r="N43" s="387">
        <v>0</v>
      </c>
      <c r="O43" s="387">
        <v>0</v>
      </c>
      <c r="P43" s="387">
        <v>0</v>
      </c>
      <c r="Q43" s="387">
        <v>0</v>
      </c>
      <c r="R43" s="387">
        <v>0</v>
      </c>
      <c r="S43" s="387">
        <v>0</v>
      </c>
      <c r="T43" s="387">
        <v>0</v>
      </c>
      <c r="U43" s="387">
        <v>0</v>
      </c>
      <c r="V43" s="387">
        <v>0</v>
      </c>
      <c r="W43" s="387">
        <v>0</v>
      </c>
      <c r="X43" s="387">
        <v>0</v>
      </c>
      <c r="Y43" s="387">
        <v>0</v>
      </c>
      <c r="Z43" s="387">
        <v>0</v>
      </c>
      <c r="AA43" s="387">
        <v>0</v>
      </c>
      <c r="AB43" s="387">
        <v>0</v>
      </c>
      <c r="AC43" s="387">
        <v>0</v>
      </c>
      <c r="AD43" s="387">
        <v>0</v>
      </c>
      <c r="AE43" s="387">
        <v>0</v>
      </c>
      <c r="AF43" s="387">
        <v>0</v>
      </c>
      <c r="AG43" s="387">
        <v>0</v>
      </c>
      <c r="AH43" s="387">
        <v>0</v>
      </c>
      <c r="AI43" s="387">
        <v>0</v>
      </c>
      <c r="AJ43" s="387">
        <v>0</v>
      </c>
      <c r="AK43" s="387">
        <v>0</v>
      </c>
      <c r="AL43" s="387">
        <v>0</v>
      </c>
      <c r="AM43" s="388">
        <v>0</v>
      </c>
      <c r="AN43" s="415">
        <v>13.260999999999999</v>
      </c>
      <c r="AO43" s="387">
        <v>0</v>
      </c>
      <c r="AP43" s="387">
        <v>0</v>
      </c>
      <c r="AQ43" s="387">
        <v>0</v>
      </c>
      <c r="AR43" s="387">
        <v>0</v>
      </c>
      <c r="AS43" s="387">
        <v>0</v>
      </c>
      <c r="AT43" s="387">
        <v>0</v>
      </c>
      <c r="AU43" s="387">
        <v>0</v>
      </c>
      <c r="AV43" s="387">
        <v>0</v>
      </c>
      <c r="AW43" s="387">
        <v>0</v>
      </c>
      <c r="AX43" s="387">
        <v>0</v>
      </c>
      <c r="AY43" s="387">
        <v>0</v>
      </c>
      <c r="AZ43" s="387">
        <v>0</v>
      </c>
      <c r="BA43" s="387">
        <v>0</v>
      </c>
      <c r="BB43" s="387">
        <v>0</v>
      </c>
      <c r="BC43" s="387">
        <v>0</v>
      </c>
      <c r="BD43" s="387">
        <v>0</v>
      </c>
      <c r="BE43" s="389">
        <v>0</v>
      </c>
      <c r="BF43" s="503">
        <v>0</v>
      </c>
      <c r="BG43" s="503">
        <v>2.2200000000000002</v>
      </c>
      <c r="BH43" s="421">
        <v>15.481</v>
      </c>
    </row>
    <row r="44" spans="1:60" s="390" customFormat="1" ht="12.95" customHeight="1" x14ac:dyDescent="0.2">
      <c r="A44" s="379" t="s">
        <v>619</v>
      </c>
      <c r="B44" s="382" t="s">
        <v>623</v>
      </c>
      <c r="C44" s="383" t="s">
        <v>34</v>
      </c>
      <c r="D44" s="413">
        <v>53.10799999999999</v>
      </c>
      <c r="E44" s="387">
        <v>0</v>
      </c>
      <c r="F44" s="387">
        <v>0</v>
      </c>
      <c r="G44" s="387">
        <v>0</v>
      </c>
      <c r="H44" s="387">
        <v>0</v>
      </c>
      <c r="I44" s="387">
        <v>0</v>
      </c>
      <c r="J44" s="387">
        <v>0</v>
      </c>
      <c r="K44" s="387">
        <v>0</v>
      </c>
      <c r="L44" s="387">
        <v>0</v>
      </c>
      <c r="M44" s="387">
        <v>0</v>
      </c>
      <c r="N44" s="387">
        <v>0</v>
      </c>
      <c r="O44" s="387">
        <v>0</v>
      </c>
      <c r="P44" s="387">
        <v>0</v>
      </c>
      <c r="Q44" s="387">
        <v>0</v>
      </c>
      <c r="R44" s="387">
        <v>0</v>
      </c>
      <c r="S44" s="387">
        <v>0</v>
      </c>
      <c r="T44" s="387">
        <v>0</v>
      </c>
      <c r="U44" s="387">
        <v>0</v>
      </c>
      <c r="V44" s="387">
        <v>0</v>
      </c>
      <c r="W44" s="387">
        <v>0</v>
      </c>
      <c r="X44" s="387">
        <v>0</v>
      </c>
      <c r="Y44" s="387">
        <v>0</v>
      </c>
      <c r="Z44" s="387">
        <v>0</v>
      </c>
      <c r="AA44" s="387">
        <v>0</v>
      </c>
      <c r="AB44" s="387">
        <v>0</v>
      </c>
      <c r="AC44" s="387">
        <v>0</v>
      </c>
      <c r="AD44" s="387">
        <v>0</v>
      </c>
      <c r="AE44" s="387">
        <v>0</v>
      </c>
      <c r="AF44" s="387">
        <v>0</v>
      </c>
      <c r="AG44" s="387">
        <v>0</v>
      </c>
      <c r="AH44" s="387">
        <v>0</v>
      </c>
      <c r="AI44" s="387">
        <v>0</v>
      </c>
      <c r="AJ44" s="387">
        <v>0</v>
      </c>
      <c r="AK44" s="387">
        <v>0</v>
      </c>
      <c r="AL44" s="387">
        <v>0</v>
      </c>
      <c r="AM44" s="388">
        <v>0</v>
      </c>
      <c r="AN44" s="387">
        <v>0</v>
      </c>
      <c r="AO44" s="415">
        <v>53.10799999999999</v>
      </c>
      <c r="AP44" s="387">
        <v>0</v>
      </c>
      <c r="AQ44" s="387">
        <v>0</v>
      </c>
      <c r="AR44" s="387">
        <v>0</v>
      </c>
      <c r="AS44" s="387">
        <v>0</v>
      </c>
      <c r="AT44" s="387">
        <v>0</v>
      </c>
      <c r="AU44" s="387">
        <v>0</v>
      </c>
      <c r="AV44" s="387">
        <v>0</v>
      </c>
      <c r="AW44" s="387">
        <v>0</v>
      </c>
      <c r="AX44" s="387">
        <v>0</v>
      </c>
      <c r="AY44" s="387">
        <v>0</v>
      </c>
      <c r="AZ44" s="387">
        <v>0</v>
      </c>
      <c r="BA44" s="387">
        <v>0</v>
      </c>
      <c r="BB44" s="387">
        <v>0</v>
      </c>
      <c r="BC44" s="387">
        <v>0</v>
      </c>
      <c r="BD44" s="387">
        <v>0</v>
      </c>
      <c r="BE44" s="389">
        <v>0</v>
      </c>
      <c r="BF44" s="503">
        <v>0</v>
      </c>
      <c r="BG44" s="503">
        <v>22.8</v>
      </c>
      <c r="BH44" s="421">
        <v>75.907999999999987</v>
      </c>
    </row>
    <row r="45" spans="1:60" s="390" customFormat="1" ht="12.95" customHeight="1" x14ac:dyDescent="0.2">
      <c r="A45" s="379" t="s">
        <v>619</v>
      </c>
      <c r="B45" s="382" t="s">
        <v>326</v>
      </c>
      <c r="C45" s="383" t="s">
        <v>223</v>
      </c>
      <c r="D45" s="413">
        <v>0</v>
      </c>
      <c r="E45" s="387">
        <v>0</v>
      </c>
      <c r="F45" s="387">
        <v>0</v>
      </c>
      <c r="G45" s="387">
        <v>0</v>
      </c>
      <c r="H45" s="387">
        <v>0</v>
      </c>
      <c r="I45" s="387">
        <v>0</v>
      </c>
      <c r="J45" s="387">
        <v>0</v>
      </c>
      <c r="K45" s="387">
        <v>0</v>
      </c>
      <c r="L45" s="387">
        <v>0</v>
      </c>
      <c r="M45" s="387">
        <v>0</v>
      </c>
      <c r="N45" s="387">
        <v>0</v>
      </c>
      <c r="O45" s="387">
        <v>0</v>
      </c>
      <c r="P45" s="387">
        <v>0</v>
      </c>
      <c r="Q45" s="387">
        <v>0</v>
      </c>
      <c r="R45" s="387">
        <v>0</v>
      </c>
      <c r="S45" s="387">
        <v>0</v>
      </c>
      <c r="T45" s="387">
        <v>0</v>
      </c>
      <c r="U45" s="387">
        <v>0</v>
      </c>
      <c r="V45" s="387">
        <v>0</v>
      </c>
      <c r="W45" s="387">
        <v>0</v>
      </c>
      <c r="X45" s="387">
        <v>0</v>
      </c>
      <c r="Y45" s="387">
        <v>0</v>
      </c>
      <c r="Z45" s="387">
        <v>0</v>
      </c>
      <c r="AA45" s="387">
        <v>0</v>
      </c>
      <c r="AB45" s="387">
        <v>0</v>
      </c>
      <c r="AC45" s="387">
        <v>0</v>
      </c>
      <c r="AD45" s="387">
        <v>0</v>
      </c>
      <c r="AE45" s="387">
        <v>0</v>
      </c>
      <c r="AF45" s="387">
        <v>0</v>
      </c>
      <c r="AG45" s="387">
        <v>0</v>
      </c>
      <c r="AH45" s="387">
        <v>0</v>
      </c>
      <c r="AI45" s="387">
        <v>0</v>
      </c>
      <c r="AJ45" s="387">
        <v>0</v>
      </c>
      <c r="AK45" s="387">
        <v>0</v>
      </c>
      <c r="AL45" s="387">
        <v>0</v>
      </c>
      <c r="AM45" s="388">
        <v>0</v>
      </c>
      <c r="AN45" s="387">
        <v>0</v>
      </c>
      <c r="AO45" s="387">
        <v>0</v>
      </c>
      <c r="AP45" s="415">
        <v>0</v>
      </c>
      <c r="AQ45" s="387">
        <v>0</v>
      </c>
      <c r="AR45" s="387">
        <v>0</v>
      </c>
      <c r="AS45" s="387">
        <v>0</v>
      </c>
      <c r="AT45" s="387">
        <v>0</v>
      </c>
      <c r="AU45" s="387">
        <v>0</v>
      </c>
      <c r="AV45" s="387">
        <v>0</v>
      </c>
      <c r="AW45" s="387">
        <v>0</v>
      </c>
      <c r="AX45" s="387">
        <v>0</v>
      </c>
      <c r="AY45" s="387">
        <v>0</v>
      </c>
      <c r="AZ45" s="387">
        <v>0</v>
      </c>
      <c r="BA45" s="387">
        <v>0</v>
      </c>
      <c r="BB45" s="387">
        <v>0</v>
      </c>
      <c r="BC45" s="387">
        <v>0</v>
      </c>
      <c r="BD45" s="387">
        <v>0</v>
      </c>
      <c r="BE45" s="389">
        <v>0</v>
      </c>
      <c r="BF45" s="503">
        <v>0</v>
      </c>
      <c r="BG45" s="503">
        <v>0</v>
      </c>
      <c r="BH45" s="421">
        <v>0</v>
      </c>
    </row>
    <row r="46" spans="1:60" s="390" customFormat="1" ht="12.95" customHeight="1" x14ac:dyDescent="0.2">
      <c r="A46" s="379" t="s">
        <v>619</v>
      </c>
      <c r="B46" s="382" t="s">
        <v>327</v>
      </c>
      <c r="C46" s="383" t="s">
        <v>225</v>
      </c>
      <c r="D46" s="413">
        <v>27.45</v>
      </c>
      <c r="E46" s="387">
        <v>0</v>
      </c>
      <c r="F46" s="387">
        <v>0</v>
      </c>
      <c r="G46" s="387">
        <v>0</v>
      </c>
      <c r="H46" s="387">
        <v>0</v>
      </c>
      <c r="I46" s="387">
        <v>0</v>
      </c>
      <c r="J46" s="387">
        <v>0</v>
      </c>
      <c r="K46" s="387">
        <v>0</v>
      </c>
      <c r="L46" s="387">
        <v>0</v>
      </c>
      <c r="M46" s="387">
        <v>0</v>
      </c>
      <c r="N46" s="387">
        <v>0</v>
      </c>
      <c r="O46" s="387">
        <v>0</v>
      </c>
      <c r="P46" s="387">
        <v>0</v>
      </c>
      <c r="Q46" s="387">
        <v>0</v>
      </c>
      <c r="R46" s="387">
        <v>0</v>
      </c>
      <c r="S46" s="387">
        <v>0</v>
      </c>
      <c r="T46" s="387">
        <v>0</v>
      </c>
      <c r="U46" s="387">
        <v>0</v>
      </c>
      <c r="V46" s="387">
        <v>0</v>
      </c>
      <c r="W46" s="387">
        <v>0</v>
      </c>
      <c r="X46" s="387">
        <v>0</v>
      </c>
      <c r="Y46" s="387">
        <v>0</v>
      </c>
      <c r="Z46" s="387">
        <v>0</v>
      </c>
      <c r="AA46" s="387">
        <v>0</v>
      </c>
      <c r="AB46" s="387">
        <v>0</v>
      </c>
      <c r="AC46" s="387">
        <v>0</v>
      </c>
      <c r="AD46" s="387">
        <v>0</v>
      </c>
      <c r="AE46" s="387">
        <v>0</v>
      </c>
      <c r="AF46" s="387">
        <v>0</v>
      </c>
      <c r="AG46" s="387">
        <v>0</v>
      </c>
      <c r="AH46" s="387">
        <v>0</v>
      </c>
      <c r="AI46" s="387">
        <v>0</v>
      </c>
      <c r="AJ46" s="387">
        <v>0</v>
      </c>
      <c r="AK46" s="387">
        <v>0</v>
      </c>
      <c r="AL46" s="387">
        <v>0</v>
      </c>
      <c r="AM46" s="388">
        <v>0</v>
      </c>
      <c r="AN46" s="387">
        <v>0</v>
      </c>
      <c r="AO46" s="387">
        <v>0</v>
      </c>
      <c r="AP46" s="387">
        <v>0</v>
      </c>
      <c r="AQ46" s="415">
        <v>27.45</v>
      </c>
      <c r="AR46" s="387">
        <v>0</v>
      </c>
      <c r="AS46" s="387">
        <v>0</v>
      </c>
      <c r="AT46" s="387">
        <v>0</v>
      </c>
      <c r="AU46" s="387">
        <v>0</v>
      </c>
      <c r="AV46" s="387">
        <v>0</v>
      </c>
      <c r="AW46" s="387">
        <v>0</v>
      </c>
      <c r="AX46" s="387">
        <v>0</v>
      </c>
      <c r="AY46" s="387">
        <v>0</v>
      </c>
      <c r="AZ46" s="387">
        <v>0</v>
      </c>
      <c r="BA46" s="387">
        <v>0</v>
      </c>
      <c r="BB46" s="387">
        <v>0</v>
      </c>
      <c r="BC46" s="387">
        <v>0</v>
      </c>
      <c r="BD46" s="387">
        <v>0</v>
      </c>
      <c r="BE46" s="389">
        <v>0</v>
      </c>
      <c r="BF46" s="503">
        <v>0</v>
      </c>
      <c r="BG46" s="503">
        <v>0</v>
      </c>
      <c r="BH46" s="421">
        <v>27.45</v>
      </c>
    </row>
    <row r="47" spans="1:60" s="390" customFormat="1" ht="12.95" customHeight="1" x14ac:dyDescent="0.2">
      <c r="A47" s="379" t="s">
        <v>619</v>
      </c>
      <c r="B47" s="382" t="s">
        <v>226</v>
      </c>
      <c r="C47" s="383" t="s">
        <v>155</v>
      </c>
      <c r="D47" s="413">
        <v>5.5</v>
      </c>
      <c r="E47" s="387">
        <v>0</v>
      </c>
      <c r="F47" s="387">
        <v>0</v>
      </c>
      <c r="G47" s="387">
        <v>0</v>
      </c>
      <c r="H47" s="387">
        <v>0</v>
      </c>
      <c r="I47" s="387">
        <v>0</v>
      </c>
      <c r="J47" s="387">
        <v>0</v>
      </c>
      <c r="K47" s="387">
        <v>0</v>
      </c>
      <c r="L47" s="387">
        <v>0</v>
      </c>
      <c r="M47" s="387">
        <v>0</v>
      </c>
      <c r="N47" s="387">
        <v>0</v>
      </c>
      <c r="O47" s="387">
        <v>0</v>
      </c>
      <c r="P47" s="387">
        <v>0</v>
      </c>
      <c r="Q47" s="387">
        <v>0</v>
      </c>
      <c r="R47" s="387">
        <v>0</v>
      </c>
      <c r="S47" s="387">
        <v>0</v>
      </c>
      <c r="T47" s="387">
        <v>0</v>
      </c>
      <c r="U47" s="387">
        <v>0</v>
      </c>
      <c r="V47" s="387">
        <v>0</v>
      </c>
      <c r="W47" s="387">
        <v>0</v>
      </c>
      <c r="X47" s="387">
        <v>0</v>
      </c>
      <c r="Y47" s="387">
        <v>0</v>
      </c>
      <c r="Z47" s="387">
        <v>0</v>
      </c>
      <c r="AA47" s="387">
        <v>0</v>
      </c>
      <c r="AB47" s="387">
        <v>0</v>
      </c>
      <c r="AC47" s="387">
        <v>0</v>
      </c>
      <c r="AD47" s="387">
        <v>0</v>
      </c>
      <c r="AE47" s="387">
        <v>0</v>
      </c>
      <c r="AF47" s="387">
        <v>0</v>
      </c>
      <c r="AG47" s="387">
        <v>0</v>
      </c>
      <c r="AH47" s="387">
        <v>0</v>
      </c>
      <c r="AI47" s="387">
        <v>0</v>
      </c>
      <c r="AJ47" s="387">
        <v>0</v>
      </c>
      <c r="AK47" s="387">
        <v>0</v>
      </c>
      <c r="AL47" s="387">
        <v>0</v>
      </c>
      <c r="AM47" s="388">
        <v>0</v>
      </c>
      <c r="AN47" s="387">
        <v>0</v>
      </c>
      <c r="AO47" s="387">
        <v>0</v>
      </c>
      <c r="AP47" s="387">
        <v>0</v>
      </c>
      <c r="AQ47" s="387">
        <v>0</v>
      </c>
      <c r="AR47" s="415">
        <v>5.5</v>
      </c>
      <c r="AS47" s="387">
        <v>0</v>
      </c>
      <c r="AT47" s="387">
        <v>0</v>
      </c>
      <c r="AU47" s="387">
        <v>0</v>
      </c>
      <c r="AV47" s="387">
        <v>0</v>
      </c>
      <c r="AW47" s="387">
        <v>0</v>
      </c>
      <c r="AX47" s="387">
        <v>0</v>
      </c>
      <c r="AY47" s="387">
        <v>0</v>
      </c>
      <c r="AZ47" s="387">
        <v>0</v>
      </c>
      <c r="BA47" s="387">
        <v>0</v>
      </c>
      <c r="BB47" s="387">
        <v>0</v>
      </c>
      <c r="BC47" s="387">
        <v>0</v>
      </c>
      <c r="BD47" s="387">
        <v>0</v>
      </c>
      <c r="BE47" s="389">
        <v>0</v>
      </c>
      <c r="BF47" s="503">
        <v>0</v>
      </c>
      <c r="BG47" s="503">
        <v>1.1299999999999999</v>
      </c>
      <c r="BH47" s="421">
        <v>6.63</v>
      </c>
    </row>
    <row r="48" spans="1:60" ht="12.95" customHeight="1" x14ac:dyDescent="0.2">
      <c r="A48" s="477" t="s">
        <v>65</v>
      </c>
      <c r="B48" s="468" t="s">
        <v>67</v>
      </c>
      <c r="C48" s="469" t="s">
        <v>26</v>
      </c>
      <c r="D48" s="470">
        <v>0</v>
      </c>
      <c r="E48" s="375">
        <v>0</v>
      </c>
      <c r="F48" s="375">
        <v>0</v>
      </c>
      <c r="G48" s="375">
        <v>0</v>
      </c>
      <c r="H48" s="375">
        <v>0</v>
      </c>
      <c r="I48" s="375">
        <v>0</v>
      </c>
      <c r="J48" s="375">
        <v>0</v>
      </c>
      <c r="K48" s="375">
        <v>0</v>
      </c>
      <c r="L48" s="375">
        <v>0</v>
      </c>
      <c r="M48" s="375">
        <v>0</v>
      </c>
      <c r="N48" s="375">
        <v>0</v>
      </c>
      <c r="O48" s="375">
        <v>0</v>
      </c>
      <c r="P48" s="375">
        <v>0</v>
      </c>
      <c r="Q48" s="375">
        <v>0</v>
      </c>
      <c r="R48" s="375">
        <v>0</v>
      </c>
      <c r="S48" s="375">
        <v>0</v>
      </c>
      <c r="T48" s="375">
        <v>0</v>
      </c>
      <c r="U48" s="375">
        <v>0</v>
      </c>
      <c r="V48" s="375">
        <v>0</v>
      </c>
      <c r="W48" s="375">
        <v>0</v>
      </c>
      <c r="X48" s="375">
        <v>0</v>
      </c>
      <c r="Y48" s="375">
        <v>0</v>
      </c>
      <c r="Z48" s="375">
        <v>0</v>
      </c>
      <c r="AA48" s="375">
        <v>0</v>
      </c>
      <c r="AB48" s="375">
        <v>0</v>
      </c>
      <c r="AC48" s="375">
        <v>0</v>
      </c>
      <c r="AD48" s="375">
        <v>0</v>
      </c>
      <c r="AE48" s="375">
        <v>0</v>
      </c>
      <c r="AF48" s="375">
        <v>0</v>
      </c>
      <c r="AG48" s="375">
        <v>0</v>
      </c>
      <c r="AH48" s="375">
        <v>0</v>
      </c>
      <c r="AI48" s="375">
        <v>0</v>
      </c>
      <c r="AJ48" s="375">
        <v>0</v>
      </c>
      <c r="AK48" s="375">
        <v>0</v>
      </c>
      <c r="AL48" s="375">
        <v>0</v>
      </c>
      <c r="AM48" s="376">
        <v>0</v>
      </c>
      <c r="AN48" s="375">
        <v>0</v>
      </c>
      <c r="AO48" s="375">
        <v>0</v>
      </c>
      <c r="AP48" s="375">
        <v>0</v>
      </c>
      <c r="AQ48" s="375">
        <v>0</v>
      </c>
      <c r="AR48" s="375">
        <v>0</v>
      </c>
      <c r="AS48" s="416">
        <v>0</v>
      </c>
      <c r="AT48" s="375">
        <v>0</v>
      </c>
      <c r="AU48" s="375">
        <v>0</v>
      </c>
      <c r="AV48" s="375">
        <v>0</v>
      </c>
      <c r="AW48" s="375">
        <v>0</v>
      </c>
      <c r="AX48" s="375">
        <v>0</v>
      </c>
      <c r="AY48" s="375">
        <v>0</v>
      </c>
      <c r="AZ48" s="375">
        <v>0</v>
      </c>
      <c r="BA48" s="375">
        <v>0</v>
      </c>
      <c r="BB48" s="375">
        <v>0</v>
      </c>
      <c r="BC48" s="375">
        <v>0</v>
      </c>
      <c r="BD48" s="375">
        <v>0</v>
      </c>
      <c r="BE48" s="377">
        <v>0</v>
      </c>
      <c r="BF48" s="502">
        <v>0</v>
      </c>
      <c r="BG48" s="502">
        <v>27</v>
      </c>
      <c r="BH48" s="419">
        <v>27</v>
      </c>
    </row>
    <row r="49" spans="1:60" ht="12.95" customHeight="1" x14ac:dyDescent="0.2">
      <c r="A49" s="477" t="s">
        <v>198</v>
      </c>
      <c r="B49" s="468" t="s">
        <v>78</v>
      </c>
      <c r="C49" s="469" t="s">
        <v>36</v>
      </c>
      <c r="D49" s="470">
        <v>8.6900000000000013</v>
      </c>
      <c r="E49" s="375">
        <v>0</v>
      </c>
      <c r="F49" s="375">
        <v>0</v>
      </c>
      <c r="G49" s="375">
        <v>0</v>
      </c>
      <c r="H49" s="375">
        <v>0</v>
      </c>
      <c r="I49" s="375">
        <v>0</v>
      </c>
      <c r="J49" s="375">
        <v>0</v>
      </c>
      <c r="K49" s="375">
        <v>0</v>
      </c>
      <c r="L49" s="375">
        <v>0</v>
      </c>
      <c r="M49" s="375">
        <v>0</v>
      </c>
      <c r="N49" s="375">
        <v>0</v>
      </c>
      <c r="O49" s="375">
        <v>0</v>
      </c>
      <c r="P49" s="375">
        <v>0</v>
      </c>
      <c r="Q49" s="375">
        <v>0</v>
      </c>
      <c r="R49" s="375">
        <v>0</v>
      </c>
      <c r="S49" s="375">
        <v>0</v>
      </c>
      <c r="T49" s="375">
        <v>0</v>
      </c>
      <c r="U49" s="375">
        <v>0</v>
      </c>
      <c r="V49" s="375">
        <v>0</v>
      </c>
      <c r="W49" s="375">
        <v>0</v>
      </c>
      <c r="X49" s="375">
        <v>0</v>
      </c>
      <c r="Y49" s="375">
        <v>0</v>
      </c>
      <c r="Z49" s="375">
        <v>0</v>
      </c>
      <c r="AA49" s="375">
        <v>0</v>
      </c>
      <c r="AB49" s="375">
        <v>0</v>
      </c>
      <c r="AC49" s="375">
        <v>0</v>
      </c>
      <c r="AD49" s="375">
        <v>0</v>
      </c>
      <c r="AE49" s="375">
        <v>0</v>
      </c>
      <c r="AF49" s="375">
        <v>0</v>
      </c>
      <c r="AG49" s="375">
        <v>0</v>
      </c>
      <c r="AH49" s="375">
        <v>0</v>
      </c>
      <c r="AI49" s="375">
        <v>0</v>
      </c>
      <c r="AJ49" s="375">
        <v>0</v>
      </c>
      <c r="AK49" s="375">
        <v>0</v>
      </c>
      <c r="AL49" s="375">
        <v>0</v>
      </c>
      <c r="AM49" s="376">
        <v>0</v>
      </c>
      <c r="AN49" s="375">
        <v>0</v>
      </c>
      <c r="AO49" s="375">
        <v>0</v>
      </c>
      <c r="AP49" s="375">
        <v>0</v>
      </c>
      <c r="AQ49" s="375">
        <v>0</v>
      </c>
      <c r="AR49" s="375">
        <v>0</v>
      </c>
      <c r="AS49" s="375">
        <v>0</v>
      </c>
      <c r="AT49" s="416">
        <v>8.6900000000000013</v>
      </c>
      <c r="AU49" s="375">
        <v>0</v>
      </c>
      <c r="AV49" s="375">
        <v>0</v>
      </c>
      <c r="AW49" s="375">
        <v>0</v>
      </c>
      <c r="AX49" s="375">
        <v>0</v>
      </c>
      <c r="AY49" s="375">
        <v>0</v>
      </c>
      <c r="AZ49" s="375">
        <v>0</v>
      </c>
      <c r="BA49" s="375">
        <v>0</v>
      </c>
      <c r="BB49" s="375">
        <v>0</v>
      </c>
      <c r="BC49" s="375">
        <v>0</v>
      </c>
      <c r="BD49" s="375">
        <v>0</v>
      </c>
      <c r="BE49" s="377">
        <v>0</v>
      </c>
      <c r="BF49" s="502">
        <v>0</v>
      </c>
      <c r="BG49" s="502">
        <v>5.2700000000000005</v>
      </c>
      <c r="BH49" s="419">
        <v>13.96</v>
      </c>
    </row>
    <row r="50" spans="1:60" ht="12.95" customHeight="1" x14ac:dyDescent="0.2">
      <c r="A50" s="477" t="s">
        <v>199</v>
      </c>
      <c r="B50" s="468" t="s">
        <v>79</v>
      </c>
      <c r="C50" s="469" t="s">
        <v>37</v>
      </c>
      <c r="D50" s="470">
        <v>4.13</v>
      </c>
      <c r="E50" s="375">
        <v>0</v>
      </c>
      <c r="F50" s="375">
        <v>0</v>
      </c>
      <c r="G50" s="375">
        <v>0</v>
      </c>
      <c r="H50" s="375">
        <v>0</v>
      </c>
      <c r="I50" s="375">
        <v>0</v>
      </c>
      <c r="J50" s="375">
        <v>0</v>
      </c>
      <c r="K50" s="375">
        <v>0</v>
      </c>
      <c r="L50" s="375">
        <v>0</v>
      </c>
      <c r="M50" s="375">
        <v>0</v>
      </c>
      <c r="N50" s="375">
        <v>0</v>
      </c>
      <c r="O50" s="375">
        <v>0</v>
      </c>
      <c r="P50" s="375">
        <v>0</v>
      </c>
      <c r="Q50" s="375">
        <v>0</v>
      </c>
      <c r="R50" s="375">
        <v>0</v>
      </c>
      <c r="S50" s="375">
        <v>0.21</v>
      </c>
      <c r="T50" s="375">
        <v>0</v>
      </c>
      <c r="U50" s="375">
        <v>0</v>
      </c>
      <c r="V50" s="375">
        <v>0</v>
      </c>
      <c r="W50" s="375">
        <v>0</v>
      </c>
      <c r="X50" s="375">
        <v>0.06</v>
      </c>
      <c r="Y50" s="375">
        <v>0</v>
      </c>
      <c r="Z50" s="375">
        <v>0</v>
      </c>
      <c r="AA50" s="375">
        <v>0</v>
      </c>
      <c r="AB50" s="375">
        <v>0</v>
      </c>
      <c r="AC50" s="375">
        <v>0</v>
      </c>
      <c r="AD50" s="375">
        <v>0</v>
      </c>
      <c r="AE50" s="375">
        <v>0</v>
      </c>
      <c r="AF50" s="375">
        <v>0</v>
      </c>
      <c r="AG50" s="375">
        <v>0</v>
      </c>
      <c r="AH50" s="375">
        <v>0</v>
      </c>
      <c r="AI50" s="375">
        <v>0</v>
      </c>
      <c r="AJ50" s="375">
        <v>0</v>
      </c>
      <c r="AK50" s="375">
        <v>0</v>
      </c>
      <c r="AL50" s="375">
        <v>0</v>
      </c>
      <c r="AM50" s="376">
        <v>0</v>
      </c>
      <c r="AN50" s="375">
        <v>0</v>
      </c>
      <c r="AO50" s="375">
        <v>0</v>
      </c>
      <c r="AP50" s="375">
        <v>0</v>
      </c>
      <c r="AQ50" s="375">
        <v>0</v>
      </c>
      <c r="AR50" s="375">
        <v>0</v>
      </c>
      <c r="AS50" s="375">
        <v>0</v>
      </c>
      <c r="AT50" s="375">
        <v>0</v>
      </c>
      <c r="AU50" s="416">
        <v>3.92</v>
      </c>
      <c r="AV50" s="375">
        <v>0</v>
      </c>
      <c r="AW50" s="375">
        <v>0.15</v>
      </c>
      <c r="AX50" s="375">
        <v>0</v>
      </c>
      <c r="AY50" s="375">
        <v>0</v>
      </c>
      <c r="AZ50" s="375">
        <v>0</v>
      </c>
      <c r="BA50" s="375">
        <v>0</v>
      </c>
      <c r="BB50" s="375">
        <v>0</v>
      </c>
      <c r="BC50" s="375">
        <v>0</v>
      </c>
      <c r="BD50" s="375">
        <v>0</v>
      </c>
      <c r="BE50" s="377">
        <v>0</v>
      </c>
      <c r="BF50" s="502">
        <v>0.21</v>
      </c>
      <c r="BG50" s="502">
        <v>18.7</v>
      </c>
      <c r="BH50" s="419">
        <v>22.83</v>
      </c>
    </row>
    <row r="51" spans="1:60" ht="12.95" customHeight="1" x14ac:dyDescent="0.2">
      <c r="A51" s="477" t="s">
        <v>200</v>
      </c>
      <c r="B51" s="468" t="s">
        <v>69</v>
      </c>
      <c r="C51" s="469" t="s">
        <v>28</v>
      </c>
      <c r="D51" s="470">
        <v>1200.5900000000001</v>
      </c>
      <c r="E51" s="375">
        <v>0</v>
      </c>
      <c r="F51" s="375">
        <v>0</v>
      </c>
      <c r="G51" s="375">
        <v>0</v>
      </c>
      <c r="H51" s="375">
        <v>0</v>
      </c>
      <c r="I51" s="375">
        <v>0</v>
      </c>
      <c r="J51" s="375">
        <v>0</v>
      </c>
      <c r="K51" s="375">
        <v>0</v>
      </c>
      <c r="L51" s="375">
        <v>0</v>
      </c>
      <c r="M51" s="375">
        <v>0</v>
      </c>
      <c r="N51" s="375">
        <v>0</v>
      </c>
      <c r="O51" s="375">
        <v>0</v>
      </c>
      <c r="P51" s="375">
        <v>0</v>
      </c>
      <c r="Q51" s="375">
        <v>0</v>
      </c>
      <c r="R51" s="375">
        <v>0</v>
      </c>
      <c r="S51" s="375">
        <v>0.04</v>
      </c>
      <c r="T51" s="375">
        <v>0</v>
      </c>
      <c r="U51" s="375">
        <v>0</v>
      </c>
      <c r="V51" s="375">
        <v>0</v>
      </c>
      <c r="W51" s="375">
        <v>0</v>
      </c>
      <c r="X51" s="375">
        <v>0.04</v>
      </c>
      <c r="Y51" s="375">
        <v>0</v>
      </c>
      <c r="Z51" s="375">
        <v>0</v>
      </c>
      <c r="AA51" s="375">
        <v>0</v>
      </c>
      <c r="AB51" s="375">
        <v>0</v>
      </c>
      <c r="AC51" s="375">
        <v>0</v>
      </c>
      <c r="AD51" s="375">
        <v>0</v>
      </c>
      <c r="AE51" s="375">
        <v>0</v>
      </c>
      <c r="AF51" s="375">
        <v>0</v>
      </c>
      <c r="AG51" s="375">
        <v>0</v>
      </c>
      <c r="AH51" s="375">
        <v>0</v>
      </c>
      <c r="AI51" s="375">
        <v>0</v>
      </c>
      <c r="AJ51" s="375">
        <v>0</v>
      </c>
      <c r="AK51" s="375">
        <v>0</v>
      </c>
      <c r="AL51" s="375">
        <v>0</v>
      </c>
      <c r="AM51" s="376">
        <v>0</v>
      </c>
      <c r="AN51" s="375">
        <v>0</v>
      </c>
      <c r="AO51" s="375">
        <v>0</v>
      </c>
      <c r="AP51" s="375">
        <v>0</v>
      </c>
      <c r="AQ51" s="375">
        <v>0</v>
      </c>
      <c r="AR51" s="375">
        <v>0</v>
      </c>
      <c r="AS51" s="375">
        <v>0</v>
      </c>
      <c r="AT51" s="375">
        <v>0</v>
      </c>
      <c r="AU51" s="375">
        <v>0</v>
      </c>
      <c r="AV51" s="416">
        <v>1200.5500000000002</v>
      </c>
      <c r="AW51" s="375">
        <v>0</v>
      </c>
      <c r="AX51" s="375">
        <v>0</v>
      </c>
      <c r="AY51" s="375">
        <v>0</v>
      </c>
      <c r="AZ51" s="375">
        <v>0</v>
      </c>
      <c r="BA51" s="375">
        <v>0</v>
      </c>
      <c r="BB51" s="375">
        <v>0</v>
      </c>
      <c r="BC51" s="375">
        <v>0</v>
      </c>
      <c r="BD51" s="375">
        <v>0</v>
      </c>
      <c r="BE51" s="377">
        <v>0</v>
      </c>
      <c r="BF51" s="502">
        <v>0.04</v>
      </c>
      <c r="BG51" s="502">
        <v>285.62999999999994</v>
      </c>
      <c r="BH51" s="419">
        <v>1486.22</v>
      </c>
    </row>
    <row r="52" spans="1:60" ht="12.95" customHeight="1" x14ac:dyDescent="0.2">
      <c r="A52" s="384" t="s">
        <v>201</v>
      </c>
      <c r="B52" s="374" t="s">
        <v>70</v>
      </c>
      <c r="C52" s="373" t="s">
        <v>29</v>
      </c>
      <c r="D52" s="411">
        <v>65.593999999999994</v>
      </c>
      <c r="E52" s="375">
        <v>0</v>
      </c>
      <c r="F52" s="375">
        <v>0</v>
      </c>
      <c r="G52" s="375">
        <v>0</v>
      </c>
      <c r="H52" s="375">
        <v>0</v>
      </c>
      <c r="I52" s="375">
        <v>0</v>
      </c>
      <c r="J52" s="375">
        <v>0</v>
      </c>
      <c r="K52" s="375">
        <v>0</v>
      </c>
      <c r="L52" s="375">
        <v>0</v>
      </c>
      <c r="M52" s="375">
        <v>0</v>
      </c>
      <c r="N52" s="375">
        <v>0</v>
      </c>
      <c r="O52" s="375">
        <v>0</v>
      </c>
      <c r="P52" s="375">
        <v>0</v>
      </c>
      <c r="Q52" s="375">
        <v>0</v>
      </c>
      <c r="R52" s="375">
        <v>0</v>
      </c>
      <c r="S52" s="375">
        <v>0</v>
      </c>
      <c r="T52" s="375">
        <v>0</v>
      </c>
      <c r="U52" s="375">
        <v>0</v>
      </c>
      <c r="V52" s="375">
        <v>0</v>
      </c>
      <c r="W52" s="375">
        <v>0</v>
      </c>
      <c r="X52" s="375">
        <v>0</v>
      </c>
      <c r="Y52" s="375">
        <v>0</v>
      </c>
      <c r="Z52" s="375">
        <v>0</v>
      </c>
      <c r="AA52" s="375">
        <v>0</v>
      </c>
      <c r="AB52" s="375">
        <v>0</v>
      </c>
      <c r="AC52" s="375">
        <v>0</v>
      </c>
      <c r="AD52" s="375">
        <v>0</v>
      </c>
      <c r="AE52" s="375">
        <v>0</v>
      </c>
      <c r="AF52" s="375">
        <v>0</v>
      </c>
      <c r="AG52" s="375">
        <v>0</v>
      </c>
      <c r="AH52" s="375">
        <v>0</v>
      </c>
      <c r="AI52" s="375">
        <v>0</v>
      </c>
      <c r="AJ52" s="375">
        <v>0</v>
      </c>
      <c r="AK52" s="375">
        <v>0</v>
      </c>
      <c r="AL52" s="375">
        <v>0</v>
      </c>
      <c r="AM52" s="375">
        <v>0</v>
      </c>
      <c r="AN52" s="376">
        <v>0</v>
      </c>
      <c r="AO52" s="375">
        <v>0</v>
      </c>
      <c r="AP52" s="375">
        <v>0</v>
      </c>
      <c r="AQ52" s="375">
        <v>0</v>
      </c>
      <c r="AR52" s="375">
        <v>0</v>
      </c>
      <c r="AS52" s="375">
        <v>0</v>
      </c>
      <c r="AT52" s="375">
        <v>0</v>
      </c>
      <c r="AU52" s="375">
        <v>0</v>
      </c>
      <c r="AV52" s="375">
        <v>0</v>
      </c>
      <c r="AW52" s="416">
        <v>65.593999999999994</v>
      </c>
      <c r="AX52" s="375">
        <v>0</v>
      </c>
      <c r="AY52" s="375">
        <v>0</v>
      </c>
      <c r="AZ52" s="375">
        <v>0</v>
      </c>
      <c r="BA52" s="375">
        <v>0</v>
      </c>
      <c r="BB52" s="375">
        <v>0</v>
      </c>
      <c r="BC52" s="375">
        <v>0</v>
      </c>
      <c r="BD52" s="375">
        <v>0</v>
      </c>
      <c r="BE52" s="377">
        <v>0</v>
      </c>
      <c r="BF52" s="502">
        <v>0</v>
      </c>
      <c r="BG52" s="502">
        <v>12.75</v>
      </c>
      <c r="BH52" s="419">
        <v>78.343999999999994</v>
      </c>
    </row>
    <row r="53" spans="1:60" ht="12.95" customHeight="1" x14ac:dyDescent="0.2">
      <c r="A53" s="373" t="s">
        <v>202</v>
      </c>
      <c r="B53" s="374" t="s">
        <v>71</v>
      </c>
      <c r="C53" s="373" t="s">
        <v>30</v>
      </c>
      <c r="D53" s="411">
        <v>23.040000000000003</v>
      </c>
      <c r="E53" s="375">
        <v>0</v>
      </c>
      <c r="F53" s="375">
        <v>0</v>
      </c>
      <c r="G53" s="375">
        <v>0</v>
      </c>
      <c r="H53" s="375">
        <v>0</v>
      </c>
      <c r="I53" s="375">
        <v>0</v>
      </c>
      <c r="J53" s="375">
        <v>0</v>
      </c>
      <c r="K53" s="375">
        <v>0</v>
      </c>
      <c r="L53" s="375">
        <v>0</v>
      </c>
      <c r="M53" s="375">
        <v>0</v>
      </c>
      <c r="N53" s="375">
        <v>0</v>
      </c>
      <c r="O53" s="375">
        <v>0</v>
      </c>
      <c r="P53" s="375">
        <v>0</v>
      </c>
      <c r="Q53" s="375">
        <v>0</v>
      </c>
      <c r="R53" s="375">
        <v>0</v>
      </c>
      <c r="S53" s="375">
        <v>1.1200000000000001</v>
      </c>
      <c r="T53" s="375">
        <v>0</v>
      </c>
      <c r="U53" s="375">
        <v>0.65</v>
      </c>
      <c r="V53" s="375">
        <v>0</v>
      </c>
      <c r="W53" s="375">
        <v>0</v>
      </c>
      <c r="X53" s="375">
        <v>0.05</v>
      </c>
      <c r="Y53" s="375">
        <v>0</v>
      </c>
      <c r="Z53" s="375">
        <v>0</v>
      </c>
      <c r="AA53" s="375">
        <v>0</v>
      </c>
      <c r="AB53" s="375">
        <v>0</v>
      </c>
      <c r="AC53" s="375">
        <v>0</v>
      </c>
      <c r="AD53" s="375">
        <v>0</v>
      </c>
      <c r="AE53" s="375">
        <v>0</v>
      </c>
      <c r="AF53" s="375">
        <v>0</v>
      </c>
      <c r="AG53" s="375">
        <v>0</v>
      </c>
      <c r="AH53" s="375">
        <v>0</v>
      </c>
      <c r="AI53" s="375">
        <v>0</v>
      </c>
      <c r="AJ53" s="375">
        <v>0</v>
      </c>
      <c r="AK53" s="375">
        <v>0</v>
      </c>
      <c r="AL53" s="375">
        <v>0</v>
      </c>
      <c r="AM53" s="375">
        <v>0</v>
      </c>
      <c r="AN53" s="375">
        <v>0</v>
      </c>
      <c r="AO53" s="376">
        <v>0</v>
      </c>
      <c r="AP53" s="375">
        <v>0</v>
      </c>
      <c r="AQ53" s="375">
        <v>0</v>
      </c>
      <c r="AR53" s="375">
        <v>0</v>
      </c>
      <c r="AS53" s="375">
        <v>0</v>
      </c>
      <c r="AT53" s="375">
        <v>0.12</v>
      </c>
      <c r="AU53" s="375">
        <v>0.3</v>
      </c>
      <c r="AV53" s="375">
        <v>0</v>
      </c>
      <c r="AW53" s="375">
        <v>0</v>
      </c>
      <c r="AX53" s="416">
        <v>21.92</v>
      </c>
      <c r="AY53" s="375">
        <v>0</v>
      </c>
      <c r="AZ53" s="375">
        <v>0</v>
      </c>
      <c r="BA53" s="375">
        <v>0</v>
      </c>
      <c r="BB53" s="375">
        <v>0</v>
      </c>
      <c r="BC53" s="375">
        <v>0</v>
      </c>
      <c r="BD53" s="375">
        <v>0</v>
      </c>
      <c r="BE53" s="377">
        <v>0</v>
      </c>
      <c r="BF53" s="502">
        <v>1.1200000000000001</v>
      </c>
      <c r="BG53" s="502">
        <v>6.33</v>
      </c>
      <c r="BH53" s="419">
        <v>29.370000000000005</v>
      </c>
    </row>
    <row r="54" spans="1:60" ht="12.95" customHeight="1" x14ac:dyDescent="0.2">
      <c r="A54" s="373" t="s">
        <v>203</v>
      </c>
      <c r="B54" s="374" t="s">
        <v>127</v>
      </c>
      <c r="C54" s="373" t="s">
        <v>31</v>
      </c>
      <c r="D54" s="411">
        <v>0.2</v>
      </c>
      <c r="E54" s="375">
        <v>0</v>
      </c>
      <c r="F54" s="375">
        <v>0</v>
      </c>
      <c r="G54" s="375">
        <v>0</v>
      </c>
      <c r="H54" s="375">
        <v>0</v>
      </c>
      <c r="I54" s="375">
        <v>0</v>
      </c>
      <c r="J54" s="375">
        <v>0</v>
      </c>
      <c r="K54" s="375">
        <v>0</v>
      </c>
      <c r="L54" s="375">
        <v>0</v>
      </c>
      <c r="M54" s="375">
        <v>0</v>
      </c>
      <c r="N54" s="375">
        <v>0</v>
      </c>
      <c r="O54" s="375">
        <v>0</v>
      </c>
      <c r="P54" s="375">
        <v>0</v>
      </c>
      <c r="Q54" s="375">
        <v>0</v>
      </c>
      <c r="R54" s="375">
        <v>0</v>
      </c>
      <c r="S54" s="375">
        <v>0</v>
      </c>
      <c r="T54" s="375">
        <v>0</v>
      </c>
      <c r="U54" s="375">
        <v>0</v>
      </c>
      <c r="V54" s="375">
        <v>0</v>
      </c>
      <c r="W54" s="375">
        <v>0</v>
      </c>
      <c r="X54" s="375">
        <v>0</v>
      </c>
      <c r="Y54" s="375">
        <v>0</v>
      </c>
      <c r="Z54" s="375">
        <v>0</v>
      </c>
      <c r="AA54" s="375">
        <v>0</v>
      </c>
      <c r="AB54" s="375">
        <v>0</v>
      </c>
      <c r="AC54" s="375">
        <v>0</v>
      </c>
      <c r="AD54" s="375">
        <v>0</v>
      </c>
      <c r="AE54" s="375">
        <v>0</v>
      </c>
      <c r="AF54" s="375">
        <v>0</v>
      </c>
      <c r="AG54" s="375">
        <v>0</v>
      </c>
      <c r="AH54" s="375">
        <v>0</v>
      </c>
      <c r="AI54" s="375">
        <v>0</v>
      </c>
      <c r="AJ54" s="375">
        <v>0</v>
      </c>
      <c r="AK54" s="375">
        <v>0</v>
      </c>
      <c r="AL54" s="375">
        <v>0</v>
      </c>
      <c r="AM54" s="375">
        <v>0</v>
      </c>
      <c r="AN54" s="375">
        <v>0</v>
      </c>
      <c r="AO54" s="375">
        <v>0</v>
      </c>
      <c r="AP54" s="376">
        <v>0</v>
      </c>
      <c r="AQ54" s="375">
        <v>0</v>
      </c>
      <c r="AR54" s="375">
        <v>0</v>
      </c>
      <c r="AS54" s="375">
        <v>0</v>
      </c>
      <c r="AT54" s="375">
        <v>0</v>
      </c>
      <c r="AU54" s="375">
        <v>0</v>
      </c>
      <c r="AV54" s="375">
        <v>0</v>
      </c>
      <c r="AW54" s="375">
        <v>0</v>
      </c>
      <c r="AX54" s="375">
        <v>0</v>
      </c>
      <c r="AY54" s="416">
        <v>0.2</v>
      </c>
      <c r="AZ54" s="375">
        <v>0</v>
      </c>
      <c r="BA54" s="375">
        <v>0</v>
      </c>
      <c r="BB54" s="375">
        <v>0</v>
      </c>
      <c r="BC54" s="375">
        <v>0</v>
      </c>
      <c r="BD54" s="375">
        <v>0</v>
      </c>
      <c r="BE54" s="377">
        <v>0</v>
      </c>
      <c r="BF54" s="502">
        <v>0</v>
      </c>
      <c r="BG54" s="502">
        <v>19.53</v>
      </c>
      <c r="BH54" s="419">
        <v>19.73</v>
      </c>
    </row>
    <row r="55" spans="1:60" ht="12.95" customHeight="1" x14ac:dyDescent="0.2">
      <c r="A55" s="373" t="s">
        <v>204</v>
      </c>
      <c r="B55" s="374" t="s">
        <v>73</v>
      </c>
      <c r="C55" s="373" t="s">
        <v>32</v>
      </c>
      <c r="D55" s="411">
        <v>0</v>
      </c>
      <c r="E55" s="375">
        <v>0</v>
      </c>
      <c r="F55" s="375">
        <v>0</v>
      </c>
      <c r="G55" s="375">
        <v>0</v>
      </c>
      <c r="H55" s="375">
        <v>0</v>
      </c>
      <c r="I55" s="375">
        <v>0</v>
      </c>
      <c r="J55" s="375">
        <v>0</v>
      </c>
      <c r="K55" s="375">
        <v>0</v>
      </c>
      <c r="L55" s="375">
        <v>0</v>
      </c>
      <c r="M55" s="375">
        <v>0</v>
      </c>
      <c r="N55" s="375">
        <v>0</v>
      </c>
      <c r="O55" s="375">
        <v>0</v>
      </c>
      <c r="P55" s="375">
        <v>0</v>
      </c>
      <c r="Q55" s="375">
        <v>0</v>
      </c>
      <c r="R55" s="375">
        <v>0</v>
      </c>
      <c r="S55" s="375">
        <v>0</v>
      </c>
      <c r="T55" s="375">
        <v>0</v>
      </c>
      <c r="U55" s="375">
        <v>0</v>
      </c>
      <c r="V55" s="375">
        <v>0</v>
      </c>
      <c r="W55" s="375">
        <v>0</v>
      </c>
      <c r="X55" s="375">
        <v>0</v>
      </c>
      <c r="Y55" s="375">
        <v>0</v>
      </c>
      <c r="Z55" s="375">
        <v>0</v>
      </c>
      <c r="AA55" s="375">
        <v>0</v>
      </c>
      <c r="AB55" s="375">
        <v>0</v>
      </c>
      <c r="AC55" s="375">
        <v>0</v>
      </c>
      <c r="AD55" s="375">
        <v>0</v>
      </c>
      <c r="AE55" s="375">
        <v>0</v>
      </c>
      <c r="AF55" s="375">
        <v>0</v>
      </c>
      <c r="AG55" s="375">
        <v>0</v>
      </c>
      <c r="AH55" s="375">
        <v>0</v>
      </c>
      <c r="AI55" s="375">
        <v>0</v>
      </c>
      <c r="AJ55" s="375">
        <v>0</v>
      </c>
      <c r="AK55" s="375">
        <v>0</v>
      </c>
      <c r="AL55" s="375">
        <v>0</v>
      </c>
      <c r="AM55" s="375">
        <v>0</v>
      </c>
      <c r="AN55" s="375">
        <v>0</v>
      </c>
      <c r="AO55" s="375">
        <v>0</v>
      </c>
      <c r="AP55" s="375">
        <v>0</v>
      </c>
      <c r="AQ55" s="376">
        <v>0</v>
      </c>
      <c r="AR55" s="375">
        <v>0</v>
      </c>
      <c r="AS55" s="375">
        <v>0</v>
      </c>
      <c r="AT55" s="375">
        <v>0</v>
      </c>
      <c r="AU55" s="375">
        <v>0</v>
      </c>
      <c r="AV55" s="375">
        <v>0</v>
      </c>
      <c r="AW55" s="375">
        <v>0</v>
      </c>
      <c r="AX55" s="375">
        <v>0</v>
      </c>
      <c r="AY55" s="375">
        <v>0</v>
      </c>
      <c r="AZ55" s="416">
        <v>0</v>
      </c>
      <c r="BA55" s="375">
        <v>0</v>
      </c>
      <c r="BB55" s="375">
        <v>0</v>
      </c>
      <c r="BC55" s="375">
        <v>0</v>
      </c>
      <c r="BD55" s="375">
        <v>0</v>
      </c>
      <c r="BE55" s="377">
        <v>0</v>
      </c>
      <c r="BF55" s="502">
        <v>0</v>
      </c>
      <c r="BG55" s="502">
        <v>0</v>
      </c>
      <c r="BH55" s="419">
        <v>0</v>
      </c>
    </row>
    <row r="56" spans="1:60" ht="12.95" customHeight="1" x14ac:dyDescent="0.2">
      <c r="A56" s="373" t="s">
        <v>205</v>
      </c>
      <c r="B56" s="374" t="s">
        <v>328</v>
      </c>
      <c r="C56" s="373" t="s">
        <v>38</v>
      </c>
      <c r="D56" s="411">
        <v>0</v>
      </c>
      <c r="E56" s="375">
        <v>0</v>
      </c>
      <c r="F56" s="375">
        <v>0</v>
      </c>
      <c r="G56" s="375">
        <v>0</v>
      </c>
      <c r="H56" s="375">
        <v>0</v>
      </c>
      <c r="I56" s="375">
        <v>0</v>
      </c>
      <c r="J56" s="375">
        <v>0</v>
      </c>
      <c r="K56" s="375">
        <v>0</v>
      </c>
      <c r="L56" s="375">
        <v>0</v>
      </c>
      <c r="M56" s="375">
        <v>0</v>
      </c>
      <c r="N56" s="375">
        <v>0</v>
      </c>
      <c r="O56" s="375">
        <v>0</v>
      </c>
      <c r="P56" s="375">
        <v>0</v>
      </c>
      <c r="Q56" s="375">
        <v>0</v>
      </c>
      <c r="R56" s="375">
        <v>0</v>
      </c>
      <c r="S56" s="375">
        <v>0</v>
      </c>
      <c r="T56" s="375">
        <v>0</v>
      </c>
      <c r="U56" s="375">
        <v>0</v>
      </c>
      <c r="V56" s="375">
        <v>0</v>
      </c>
      <c r="W56" s="375">
        <v>0</v>
      </c>
      <c r="X56" s="375">
        <v>0</v>
      </c>
      <c r="Y56" s="375">
        <v>0</v>
      </c>
      <c r="Z56" s="375">
        <v>0</v>
      </c>
      <c r="AA56" s="375">
        <v>0</v>
      </c>
      <c r="AB56" s="375">
        <v>0</v>
      </c>
      <c r="AC56" s="375">
        <v>0</v>
      </c>
      <c r="AD56" s="375">
        <v>0</v>
      </c>
      <c r="AE56" s="375">
        <v>0</v>
      </c>
      <c r="AF56" s="375">
        <v>0</v>
      </c>
      <c r="AG56" s="375">
        <v>0</v>
      </c>
      <c r="AH56" s="375">
        <v>0</v>
      </c>
      <c r="AI56" s="375">
        <v>0</v>
      </c>
      <c r="AJ56" s="375">
        <v>0</v>
      </c>
      <c r="AK56" s="375">
        <v>0</v>
      </c>
      <c r="AL56" s="375">
        <v>0</v>
      </c>
      <c r="AM56" s="375">
        <v>0</v>
      </c>
      <c r="AN56" s="375">
        <v>0</v>
      </c>
      <c r="AO56" s="375">
        <v>0</v>
      </c>
      <c r="AP56" s="375">
        <v>0</v>
      </c>
      <c r="AQ56" s="375">
        <v>0</v>
      </c>
      <c r="AR56" s="376">
        <v>0</v>
      </c>
      <c r="AS56" s="375">
        <v>0</v>
      </c>
      <c r="AT56" s="375">
        <v>0</v>
      </c>
      <c r="AU56" s="375">
        <v>0</v>
      </c>
      <c r="AV56" s="375">
        <v>0</v>
      </c>
      <c r="AW56" s="375">
        <v>0</v>
      </c>
      <c r="AX56" s="375">
        <v>0</v>
      </c>
      <c r="AY56" s="375">
        <v>0</v>
      </c>
      <c r="AZ56" s="375">
        <v>0</v>
      </c>
      <c r="BA56" s="416">
        <v>0</v>
      </c>
      <c r="BB56" s="375">
        <v>0</v>
      </c>
      <c r="BC56" s="375">
        <v>0</v>
      </c>
      <c r="BD56" s="375">
        <v>0</v>
      </c>
      <c r="BE56" s="377">
        <v>0</v>
      </c>
      <c r="BF56" s="502">
        <v>0</v>
      </c>
      <c r="BG56" s="502">
        <v>0</v>
      </c>
      <c r="BH56" s="419">
        <v>0</v>
      </c>
    </row>
    <row r="57" spans="1:60" ht="12.95" customHeight="1" x14ac:dyDescent="0.2">
      <c r="A57" s="373" t="s">
        <v>206</v>
      </c>
      <c r="B57" s="374" t="s">
        <v>81</v>
      </c>
      <c r="C57" s="373" t="s">
        <v>39</v>
      </c>
      <c r="D57" s="411">
        <v>362.98999999999995</v>
      </c>
      <c r="E57" s="375">
        <v>0</v>
      </c>
      <c r="F57" s="375">
        <v>0</v>
      </c>
      <c r="G57" s="375">
        <v>0</v>
      </c>
      <c r="H57" s="375">
        <v>0</v>
      </c>
      <c r="I57" s="375">
        <v>0</v>
      </c>
      <c r="J57" s="375">
        <v>0</v>
      </c>
      <c r="K57" s="375">
        <v>0</v>
      </c>
      <c r="L57" s="375">
        <v>0</v>
      </c>
      <c r="M57" s="375">
        <v>0</v>
      </c>
      <c r="N57" s="375">
        <v>0</v>
      </c>
      <c r="O57" s="375">
        <v>0</v>
      </c>
      <c r="P57" s="375">
        <v>0</v>
      </c>
      <c r="Q57" s="375">
        <v>0</v>
      </c>
      <c r="R57" s="375">
        <v>0</v>
      </c>
      <c r="S57" s="375">
        <v>0</v>
      </c>
      <c r="T57" s="375">
        <v>0</v>
      </c>
      <c r="U57" s="375">
        <v>0</v>
      </c>
      <c r="V57" s="375">
        <v>0</v>
      </c>
      <c r="W57" s="375">
        <v>0</v>
      </c>
      <c r="X57" s="375">
        <v>0</v>
      </c>
      <c r="Y57" s="375">
        <v>0</v>
      </c>
      <c r="Z57" s="375">
        <v>0</v>
      </c>
      <c r="AA57" s="375">
        <v>0</v>
      </c>
      <c r="AB57" s="375">
        <v>0</v>
      </c>
      <c r="AC57" s="375">
        <v>0</v>
      </c>
      <c r="AD57" s="375">
        <v>0</v>
      </c>
      <c r="AE57" s="375">
        <v>0</v>
      </c>
      <c r="AF57" s="375">
        <v>0</v>
      </c>
      <c r="AG57" s="375">
        <v>0</v>
      </c>
      <c r="AH57" s="375">
        <v>0</v>
      </c>
      <c r="AI57" s="375">
        <v>0</v>
      </c>
      <c r="AJ57" s="375">
        <v>0</v>
      </c>
      <c r="AK57" s="375">
        <v>0</v>
      </c>
      <c r="AL57" s="375">
        <v>0</v>
      </c>
      <c r="AM57" s="375">
        <v>0</v>
      </c>
      <c r="AN57" s="375">
        <v>0</v>
      </c>
      <c r="AO57" s="375">
        <v>0</v>
      </c>
      <c r="AP57" s="375">
        <v>0</v>
      </c>
      <c r="AQ57" s="375">
        <v>0</v>
      </c>
      <c r="AR57" s="375">
        <v>0</v>
      </c>
      <c r="AS57" s="376">
        <v>0</v>
      </c>
      <c r="AT57" s="375">
        <v>0</v>
      </c>
      <c r="AU57" s="375">
        <v>0</v>
      </c>
      <c r="AV57" s="375">
        <v>0</v>
      </c>
      <c r="AW57" s="375">
        <v>0</v>
      </c>
      <c r="AX57" s="375">
        <v>0</v>
      </c>
      <c r="AY57" s="375">
        <v>0</v>
      </c>
      <c r="AZ57" s="375">
        <v>0</v>
      </c>
      <c r="BA57" s="375">
        <v>0</v>
      </c>
      <c r="BB57" s="416">
        <v>362.98999999999995</v>
      </c>
      <c r="BC57" s="375">
        <v>0</v>
      </c>
      <c r="BD57" s="375">
        <v>0</v>
      </c>
      <c r="BE57" s="377">
        <v>0</v>
      </c>
      <c r="BF57" s="502">
        <v>0</v>
      </c>
      <c r="BG57" s="502">
        <v>0</v>
      </c>
      <c r="BH57" s="419">
        <v>362.98999999999995</v>
      </c>
    </row>
    <row r="58" spans="1:60" ht="12.95" customHeight="1" x14ac:dyDescent="0.2">
      <c r="A58" s="373" t="s">
        <v>76</v>
      </c>
      <c r="B58" s="374" t="s">
        <v>82</v>
      </c>
      <c r="C58" s="373" t="s">
        <v>40</v>
      </c>
      <c r="D58" s="411">
        <v>9690.75</v>
      </c>
      <c r="E58" s="375">
        <v>0</v>
      </c>
      <c r="F58" s="375">
        <v>0</v>
      </c>
      <c r="G58" s="375">
        <v>0</v>
      </c>
      <c r="H58" s="375">
        <v>0</v>
      </c>
      <c r="I58" s="375">
        <v>0</v>
      </c>
      <c r="J58" s="375">
        <v>0</v>
      </c>
      <c r="K58" s="375">
        <v>0</v>
      </c>
      <c r="L58" s="375">
        <v>0</v>
      </c>
      <c r="M58" s="375">
        <v>0</v>
      </c>
      <c r="N58" s="375">
        <v>0</v>
      </c>
      <c r="O58" s="375">
        <v>0</v>
      </c>
      <c r="P58" s="375">
        <v>0</v>
      </c>
      <c r="Q58" s="375">
        <v>0</v>
      </c>
      <c r="R58" s="375">
        <v>0</v>
      </c>
      <c r="S58" s="375">
        <v>1619.05</v>
      </c>
      <c r="T58" s="375">
        <v>0</v>
      </c>
      <c r="U58" s="375">
        <v>0</v>
      </c>
      <c r="V58" s="375">
        <v>0</v>
      </c>
      <c r="W58" s="375">
        <v>0</v>
      </c>
      <c r="X58" s="375">
        <v>0</v>
      </c>
      <c r="Y58" s="375">
        <v>0</v>
      </c>
      <c r="Z58" s="375">
        <v>0</v>
      </c>
      <c r="AA58" s="375">
        <v>0</v>
      </c>
      <c r="AB58" s="375">
        <v>1619.05</v>
      </c>
      <c r="AC58" s="375">
        <v>0</v>
      </c>
      <c r="AD58" s="375">
        <v>0</v>
      </c>
      <c r="AE58" s="375">
        <v>0</v>
      </c>
      <c r="AF58" s="375">
        <v>0</v>
      </c>
      <c r="AG58" s="375">
        <v>0</v>
      </c>
      <c r="AH58" s="375">
        <v>0</v>
      </c>
      <c r="AI58" s="375">
        <v>1612.05</v>
      </c>
      <c r="AJ58" s="375">
        <v>0</v>
      </c>
      <c r="AK58" s="375">
        <v>0</v>
      </c>
      <c r="AL58" s="375">
        <v>0</v>
      </c>
      <c r="AM58" s="375">
        <v>0</v>
      </c>
      <c r="AN58" s="375">
        <v>0</v>
      </c>
      <c r="AO58" s="375">
        <v>7</v>
      </c>
      <c r="AP58" s="375">
        <v>0</v>
      </c>
      <c r="AQ58" s="375">
        <v>0</v>
      </c>
      <c r="AR58" s="375">
        <v>0</v>
      </c>
      <c r="AS58" s="375">
        <v>0</v>
      </c>
      <c r="AT58" s="376">
        <v>0</v>
      </c>
      <c r="AU58" s="375">
        <v>0</v>
      </c>
      <c r="AV58" s="375">
        <v>0</v>
      </c>
      <c r="AW58" s="375">
        <v>0</v>
      </c>
      <c r="AX58" s="375">
        <v>0</v>
      </c>
      <c r="AY58" s="375">
        <v>0</v>
      </c>
      <c r="AZ58" s="375">
        <v>0</v>
      </c>
      <c r="BA58" s="375">
        <v>0</v>
      </c>
      <c r="BB58" s="375">
        <v>0</v>
      </c>
      <c r="BC58" s="416">
        <v>8071.7</v>
      </c>
      <c r="BD58" s="375">
        <v>0</v>
      </c>
      <c r="BE58" s="377">
        <v>0</v>
      </c>
      <c r="BF58" s="502">
        <v>1619.05</v>
      </c>
      <c r="BG58" s="502">
        <v>-1619.05</v>
      </c>
      <c r="BH58" s="419">
        <v>8071.7</v>
      </c>
    </row>
    <row r="59" spans="1:60" ht="12.95" customHeight="1" x14ac:dyDescent="0.2">
      <c r="A59" s="373" t="s">
        <v>207</v>
      </c>
      <c r="B59" s="374" t="s">
        <v>83</v>
      </c>
      <c r="C59" s="373" t="s">
        <v>41</v>
      </c>
      <c r="D59" s="411">
        <v>3.113</v>
      </c>
      <c r="E59" s="375">
        <v>0</v>
      </c>
      <c r="F59" s="375">
        <v>0</v>
      </c>
      <c r="G59" s="375">
        <v>0</v>
      </c>
      <c r="H59" s="375">
        <v>0</v>
      </c>
      <c r="I59" s="375">
        <v>0</v>
      </c>
      <c r="J59" s="375">
        <v>0</v>
      </c>
      <c r="K59" s="375">
        <v>0</v>
      </c>
      <c r="L59" s="375">
        <v>0</v>
      </c>
      <c r="M59" s="375">
        <v>0</v>
      </c>
      <c r="N59" s="375">
        <v>0</v>
      </c>
      <c r="O59" s="375">
        <v>0</v>
      </c>
      <c r="P59" s="375">
        <v>0</v>
      </c>
      <c r="Q59" s="375">
        <v>0</v>
      </c>
      <c r="R59" s="375">
        <v>0</v>
      </c>
      <c r="S59" s="375">
        <v>0</v>
      </c>
      <c r="T59" s="375">
        <v>0</v>
      </c>
      <c r="U59" s="375">
        <v>0</v>
      </c>
      <c r="V59" s="375">
        <v>0</v>
      </c>
      <c r="W59" s="375">
        <v>0</v>
      </c>
      <c r="X59" s="375">
        <v>0</v>
      </c>
      <c r="Y59" s="375">
        <v>0</v>
      </c>
      <c r="Z59" s="375">
        <v>0</v>
      </c>
      <c r="AA59" s="375">
        <v>0</v>
      </c>
      <c r="AB59" s="375">
        <v>0</v>
      </c>
      <c r="AC59" s="375">
        <v>0</v>
      </c>
      <c r="AD59" s="375">
        <v>0</v>
      </c>
      <c r="AE59" s="375">
        <v>0</v>
      </c>
      <c r="AF59" s="375">
        <v>0</v>
      </c>
      <c r="AG59" s="375">
        <v>0</v>
      </c>
      <c r="AH59" s="375">
        <v>0</v>
      </c>
      <c r="AI59" s="375">
        <v>0</v>
      </c>
      <c r="AJ59" s="375">
        <v>0</v>
      </c>
      <c r="AK59" s="375">
        <v>0</v>
      </c>
      <c r="AL59" s="375">
        <v>0</v>
      </c>
      <c r="AM59" s="375">
        <v>0</v>
      </c>
      <c r="AN59" s="375">
        <v>0</v>
      </c>
      <c r="AO59" s="375">
        <v>0</v>
      </c>
      <c r="AP59" s="375">
        <v>0</v>
      </c>
      <c r="AQ59" s="375">
        <v>0</v>
      </c>
      <c r="AR59" s="375">
        <v>0</v>
      </c>
      <c r="AS59" s="375">
        <v>0</v>
      </c>
      <c r="AT59" s="375">
        <v>0</v>
      </c>
      <c r="AU59" s="376">
        <v>0</v>
      </c>
      <c r="AV59" s="375">
        <v>0</v>
      </c>
      <c r="AW59" s="375">
        <v>0</v>
      </c>
      <c r="AX59" s="375">
        <v>0</v>
      </c>
      <c r="AY59" s="375">
        <v>0</v>
      </c>
      <c r="AZ59" s="375">
        <v>0</v>
      </c>
      <c r="BA59" s="375">
        <v>0</v>
      </c>
      <c r="BB59" s="375">
        <v>0</v>
      </c>
      <c r="BC59" s="375">
        <v>0</v>
      </c>
      <c r="BD59" s="416">
        <v>3.113</v>
      </c>
      <c r="BE59" s="377">
        <v>0</v>
      </c>
      <c r="BF59" s="502">
        <v>0</v>
      </c>
      <c r="BG59" s="502">
        <v>20.04</v>
      </c>
      <c r="BH59" s="419">
        <v>23.152999999999999</v>
      </c>
    </row>
    <row r="60" spans="1:60" s="410" customFormat="1" ht="12.95" customHeight="1" x14ac:dyDescent="0.2">
      <c r="A60" s="585">
        <v>3</v>
      </c>
      <c r="B60" s="586" t="s">
        <v>84</v>
      </c>
      <c r="C60" s="585" t="s">
        <v>42</v>
      </c>
      <c r="D60" s="478">
        <v>0</v>
      </c>
      <c r="E60" s="587">
        <v>0</v>
      </c>
      <c r="F60" s="587">
        <v>0</v>
      </c>
      <c r="G60" s="587">
        <v>0</v>
      </c>
      <c r="H60" s="587">
        <v>0</v>
      </c>
      <c r="I60" s="587">
        <v>0</v>
      </c>
      <c r="J60" s="587">
        <v>0</v>
      </c>
      <c r="K60" s="587">
        <v>0</v>
      </c>
      <c r="L60" s="587">
        <v>0</v>
      </c>
      <c r="M60" s="587">
        <v>0</v>
      </c>
      <c r="N60" s="587">
        <v>0</v>
      </c>
      <c r="O60" s="587">
        <v>0</v>
      </c>
      <c r="P60" s="587">
        <v>0</v>
      </c>
      <c r="Q60" s="587">
        <v>0</v>
      </c>
      <c r="R60" s="587">
        <v>0</v>
      </c>
      <c r="S60" s="587">
        <v>0</v>
      </c>
      <c r="T60" s="587">
        <v>0</v>
      </c>
      <c r="U60" s="587">
        <v>0</v>
      </c>
      <c r="V60" s="587">
        <v>0</v>
      </c>
      <c r="W60" s="587">
        <v>0</v>
      </c>
      <c r="X60" s="587">
        <v>0</v>
      </c>
      <c r="Y60" s="587">
        <v>0</v>
      </c>
      <c r="Z60" s="587">
        <v>0</v>
      </c>
      <c r="AA60" s="587">
        <v>0</v>
      </c>
      <c r="AB60" s="587">
        <v>0</v>
      </c>
      <c r="AC60" s="587">
        <v>0</v>
      </c>
      <c r="AD60" s="587">
        <v>0</v>
      </c>
      <c r="AE60" s="587">
        <v>0</v>
      </c>
      <c r="AF60" s="587">
        <v>0</v>
      </c>
      <c r="AG60" s="587">
        <v>0</v>
      </c>
      <c r="AH60" s="587">
        <v>0</v>
      </c>
      <c r="AI60" s="587">
        <v>0</v>
      </c>
      <c r="AJ60" s="587">
        <v>0</v>
      </c>
      <c r="AK60" s="587">
        <v>0</v>
      </c>
      <c r="AL60" s="587">
        <v>0</v>
      </c>
      <c r="AM60" s="587">
        <v>0</v>
      </c>
      <c r="AN60" s="587">
        <v>0</v>
      </c>
      <c r="AO60" s="587">
        <v>0</v>
      </c>
      <c r="AP60" s="587">
        <v>0</v>
      </c>
      <c r="AQ60" s="587">
        <v>0</v>
      </c>
      <c r="AR60" s="587">
        <v>0</v>
      </c>
      <c r="AS60" s="587">
        <v>0</v>
      </c>
      <c r="AT60" s="587">
        <v>0</v>
      </c>
      <c r="AU60" s="587">
        <v>0</v>
      </c>
      <c r="AV60" s="588">
        <v>0</v>
      </c>
      <c r="AW60" s="587">
        <v>0</v>
      </c>
      <c r="AX60" s="587">
        <v>0</v>
      </c>
      <c r="AY60" s="587">
        <v>0</v>
      </c>
      <c r="AZ60" s="587">
        <v>0</v>
      </c>
      <c r="BA60" s="587">
        <v>0</v>
      </c>
      <c r="BB60" s="587">
        <v>0</v>
      </c>
      <c r="BC60" s="587">
        <v>0</v>
      </c>
      <c r="BD60" s="587">
        <v>0</v>
      </c>
      <c r="BE60" s="587">
        <v>0</v>
      </c>
      <c r="BF60" s="479">
        <v>0</v>
      </c>
      <c r="BG60" s="479">
        <v>0</v>
      </c>
      <c r="BH60" s="480">
        <v>0</v>
      </c>
    </row>
    <row r="61" spans="1:60" s="410" customFormat="1" ht="12.95" customHeight="1" x14ac:dyDescent="0.2">
      <c r="A61" s="481"/>
      <c r="B61" s="482" t="s">
        <v>85</v>
      </c>
      <c r="C61" s="481"/>
      <c r="D61" s="483"/>
      <c r="E61" s="484">
        <v>3376.73</v>
      </c>
      <c r="F61" s="484">
        <v>0</v>
      </c>
      <c r="G61" s="484">
        <v>0</v>
      </c>
      <c r="H61" s="484">
        <v>0</v>
      </c>
      <c r="I61" s="484">
        <v>0</v>
      </c>
      <c r="J61" s="484">
        <v>0</v>
      </c>
      <c r="K61" s="484">
        <v>0</v>
      </c>
      <c r="L61" s="484">
        <v>0</v>
      </c>
      <c r="M61" s="484">
        <v>0</v>
      </c>
      <c r="N61" s="484">
        <v>0</v>
      </c>
      <c r="O61" s="484">
        <v>0</v>
      </c>
      <c r="P61" s="484">
        <v>0</v>
      </c>
      <c r="Q61" s="484">
        <v>0</v>
      </c>
      <c r="R61" s="484">
        <v>3376.73</v>
      </c>
      <c r="S61" s="484">
        <v>15131.366</v>
      </c>
      <c r="T61" s="484">
        <v>74.22</v>
      </c>
      <c r="U61" s="484">
        <v>1.6</v>
      </c>
      <c r="V61" s="484">
        <v>0</v>
      </c>
      <c r="W61" s="484">
        <v>146.51999999999998</v>
      </c>
      <c r="X61" s="484">
        <v>30.52</v>
      </c>
      <c r="Y61" s="484">
        <v>35.86</v>
      </c>
      <c r="Z61" s="484">
        <v>77.5</v>
      </c>
      <c r="AA61" s="484">
        <v>179.08</v>
      </c>
      <c r="AB61" s="484">
        <v>1927.05</v>
      </c>
      <c r="AC61" s="484">
        <v>102.41000000000001</v>
      </c>
      <c r="AD61" s="484">
        <v>0</v>
      </c>
      <c r="AE61" s="484">
        <v>0</v>
      </c>
      <c r="AF61" s="484">
        <v>0</v>
      </c>
      <c r="AG61" s="484">
        <v>4.0600000000000005</v>
      </c>
      <c r="AH61" s="484">
        <v>2.82</v>
      </c>
      <c r="AI61" s="484">
        <v>1781.23</v>
      </c>
      <c r="AJ61" s="484">
        <v>0</v>
      </c>
      <c r="AK61" s="484">
        <v>0</v>
      </c>
      <c r="AL61" s="484">
        <v>0</v>
      </c>
      <c r="AM61" s="484">
        <v>10.739999999999998</v>
      </c>
      <c r="AN61" s="484">
        <v>2.2200000000000002</v>
      </c>
      <c r="AO61" s="484">
        <v>22.8</v>
      </c>
      <c r="AP61" s="484">
        <v>0</v>
      </c>
      <c r="AQ61" s="484">
        <v>0</v>
      </c>
      <c r="AR61" s="484">
        <v>1.1299999999999999</v>
      </c>
      <c r="AS61" s="484">
        <v>27</v>
      </c>
      <c r="AT61" s="484">
        <v>5.2700000000000005</v>
      </c>
      <c r="AU61" s="484">
        <v>18.91</v>
      </c>
      <c r="AV61" s="484">
        <v>285.66999999999996</v>
      </c>
      <c r="AW61" s="485">
        <v>12.75</v>
      </c>
      <c r="AX61" s="484">
        <v>7.45</v>
      </c>
      <c r="AY61" s="484">
        <v>19.53</v>
      </c>
      <c r="AZ61" s="484">
        <v>0</v>
      </c>
      <c r="BA61" s="484">
        <v>0</v>
      </c>
      <c r="BB61" s="484">
        <v>0</v>
      </c>
      <c r="BC61" s="484">
        <v>0</v>
      </c>
      <c r="BD61" s="484">
        <v>20.04</v>
      </c>
      <c r="BE61" s="484">
        <v>0</v>
      </c>
      <c r="BF61" s="485"/>
      <c r="BG61" s="485"/>
      <c r="BH61" s="486"/>
    </row>
    <row r="62" spans="1:60" s="410" customFormat="1" ht="7.5" customHeight="1" x14ac:dyDescent="0.2">
      <c r="A62" s="579"/>
      <c r="B62" s="580"/>
      <c r="C62" s="579"/>
      <c r="D62" s="581"/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2"/>
      <c r="W62" s="582"/>
      <c r="X62" s="582"/>
      <c r="Y62" s="582"/>
      <c r="Z62" s="582"/>
      <c r="AA62" s="582"/>
      <c r="AB62" s="582"/>
      <c r="AC62" s="582"/>
      <c r="AD62" s="582"/>
      <c r="AE62" s="582"/>
      <c r="AF62" s="582"/>
      <c r="AG62" s="582"/>
      <c r="AH62" s="582"/>
      <c r="AI62" s="582"/>
      <c r="AJ62" s="582"/>
      <c r="AK62" s="582"/>
      <c r="AL62" s="582"/>
      <c r="AM62" s="582"/>
      <c r="AN62" s="582"/>
      <c r="AO62" s="582"/>
      <c r="AP62" s="582"/>
      <c r="AQ62" s="582"/>
      <c r="AR62" s="582"/>
      <c r="AS62" s="582"/>
      <c r="AT62" s="582"/>
      <c r="AU62" s="582"/>
      <c r="AV62" s="582"/>
      <c r="AW62" s="583"/>
      <c r="AX62" s="582"/>
      <c r="AY62" s="582"/>
      <c r="AZ62" s="582"/>
      <c r="BA62" s="582"/>
      <c r="BB62" s="582"/>
      <c r="BC62" s="582"/>
      <c r="BD62" s="582"/>
      <c r="BE62" s="582"/>
      <c r="BF62" s="583"/>
      <c r="BG62" s="583"/>
      <c r="BH62" s="584"/>
    </row>
    <row r="63" spans="1:60" s="80" customFormat="1" ht="12" customHeight="1" x14ac:dyDescent="0.2">
      <c r="A63" s="81"/>
      <c r="B63" s="423" t="s">
        <v>670</v>
      </c>
      <c r="C63" s="81"/>
      <c r="D63" s="399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4"/>
      <c r="BF63" s="84"/>
      <c r="BG63" s="84"/>
      <c r="BH63" s="84"/>
    </row>
    <row r="64" spans="1:60" s="80" customFormat="1" hidden="1" x14ac:dyDescent="0.2">
      <c r="A64" s="81"/>
      <c r="B64" s="84"/>
      <c r="C64" s="81"/>
      <c r="D64" s="399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4"/>
      <c r="BF64" s="84"/>
      <c r="BG64" s="84"/>
      <c r="BH64" s="84"/>
    </row>
    <row r="65" spans="1:60" s="80" customFormat="1" hidden="1" x14ac:dyDescent="0.2">
      <c r="A65" s="81"/>
      <c r="B65" s="84"/>
      <c r="C65" s="81"/>
      <c r="D65" s="399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4"/>
      <c r="BF65" s="84"/>
      <c r="BG65" s="84"/>
      <c r="BH65" s="84"/>
    </row>
    <row r="66" spans="1:60" s="80" customFormat="1" hidden="1" x14ac:dyDescent="0.2">
      <c r="A66" s="81"/>
      <c r="B66" s="84"/>
      <c r="C66" s="81"/>
      <c r="D66" s="399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4"/>
      <c r="BF66" s="84"/>
      <c r="BG66" s="84"/>
      <c r="BH66" s="84"/>
    </row>
    <row r="67" spans="1:60" s="80" customFormat="1" hidden="1" x14ac:dyDescent="0.2">
      <c r="A67" s="81"/>
      <c r="B67" s="84"/>
      <c r="C67" s="81"/>
      <c r="D67" s="399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4"/>
      <c r="BF67" s="84"/>
      <c r="BG67" s="84"/>
      <c r="BH67" s="84"/>
    </row>
    <row r="68" spans="1:60" s="80" customFormat="1" hidden="1" x14ac:dyDescent="0.2">
      <c r="A68" s="81"/>
      <c r="B68" s="84"/>
      <c r="C68" s="81"/>
      <c r="D68" s="399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4"/>
      <c r="BF68" s="84"/>
      <c r="BG68" s="84"/>
      <c r="BH68" s="84"/>
    </row>
    <row r="69" spans="1:60" s="80" customFormat="1" hidden="1" x14ac:dyDescent="0.2">
      <c r="A69" s="81"/>
      <c r="B69" s="84"/>
      <c r="C69" s="81"/>
      <c r="D69" s="399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4"/>
      <c r="BF69" s="84"/>
      <c r="BG69" s="84"/>
      <c r="BH69" s="84"/>
    </row>
    <row r="70" spans="1:60" hidden="1" x14ac:dyDescent="0.2">
      <c r="A70" s="10">
        <v>1</v>
      </c>
      <c r="B70" s="10">
        <v>2</v>
      </c>
      <c r="C70" s="10">
        <v>3</v>
      </c>
      <c r="D70" s="398">
        <v>4</v>
      </c>
      <c r="E70" s="80">
        <v>5</v>
      </c>
      <c r="F70" s="10">
        <v>6</v>
      </c>
      <c r="G70" s="10">
        <v>7</v>
      </c>
      <c r="H70" s="10">
        <v>8</v>
      </c>
      <c r="W70" s="10">
        <v>9</v>
      </c>
      <c r="X70" s="10">
        <v>10</v>
      </c>
      <c r="Y70" s="10">
        <v>11</v>
      </c>
      <c r="Z70" s="10">
        <v>12</v>
      </c>
      <c r="AA70" s="10">
        <v>13</v>
      </c>
      <c r="AB70" s="10">
        <v>14</v>
      </c>
      <c r="AC70" s="10">
        <v>15</v>
      </c>
      <c r="AD70" s="80">
        <v>16</v>
      </c>
      <c r="AE70" s="10">
        <v>17</v>
      </c>
      <c r="AF70" s="10">
        <v>18</v>
      </c>
      <c r="AG70" s="10">
        <v>19</v>
      </c>
      <c r="AH70" s="10">
        <v>20</v>
      </c>
      <c r="AI70" s="10">
        <v>21</v>
      </c>
      <c r="AJ70" s="10">
        <v>22</v>
      </c>
      <c r="AK70" s="10">
        <v>23</v>
      </c>
      <c r="AL70" s="10">
        <v>24</v>
      </c>
      <c r="AM70" s="10">
        <v>25</v>
      </c>
      <c r="AN70" s="10">
        <v>26</v>
      </c>
      <c r="AO70" s="10">
        <v>27</v>
      </c>
      <c r="AP70" s="10">
        <v>28</v>
      </c>
      <c r="AQ70" s="10">
        <v>29</v>
      </c>
      <c r="AR70" s="10">
        <v>30</v>
      </c>
      <c r="AS70" s="10">
        <v>31</v>
      </c>
      <c r="AT70" s="10">
        <v>32</v>
      </c>
      <c r="AU70" s="10">
        <v>33</v>
      </c>
      <c r="AV70" s="10">
        <v>34</v>
      </c>
      <c r="AW70" s="10">
        <v>35</v>
      </c>
      <c r="AX70" s="10">
        <v>36</v>
      </c>
      <c r="AY70" s="10">
        <v>37</v>
      </c>
      <c r="AZ70" s="10">
        <v>38</v>
      </c>
      <c r="BA70" s="10">
        <v>39</v>
      </c>
      <c r="BB70" s="10">
        <v>40</v>
      </c>
      <c r="BC70" s="10">
        <v>41</v>
      </c>
      <c r="BD70" s="10">
        <v>42</v>
      </c>
      <c r="BE70" s="83">
        <v>43</v>
      </c>
    </row>
    <row r="71" spans="1:60" hidden="1" x14ac:dyDescent="0.2">
      <c r="A71" s="801" t="s">
        <v>0</v>
      </c>
      <c r="B71" s="745" t="s">
        <v>1</v>
      </c>
      <c r="C71" s="745" t="s">
        <v>2</v>
      </c>
      <c r="D71" s="804" t="s">
        <v>3</v>
      </c>
      <c r="E71" s="801" t="s">
        <v>86</v>
      </c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  <c r="AA71" s="801"/>
      <c r="AB71" s="801"/>
      <c r="AC71" s="801"/>
      <c r="AD71" s="801"/>
      <c r="AE71" s="801"/>
      <c r="AF71" s="801"/>
      <c r="AG71" s="801"/>
      <c r="AH71" s="801"/>
      <c r="AI71" s="801"/>
      <c r="AJ71" s="801"/>
      <c r="AK71" s="801"/>
      <c r="AL71" s="801"/>
      <c r="AM71" s="801"/>
      <c r="AN71" s="801"/>
      <c r="AO71" s="801"/>
      <c r="AP71" s="801"/>
      <c r="AQ71" s="801"/>
      <c r="AR71" s="801"/>
      <c r="AS71" s="801"/>
      <c r="AT71" s="801"/>
      <c r="AU71" s="801"/>
      <c r="AV71" s="801"/>
      <c r="AW71" s="801"/>
      <c r="AX71" s="801"/>
      <c r="AY71" s="801"/>
      <c r="AZ71" s="801"/>
      <c r="BA71" s="801"/>
      <c r="BB71" s="801"/>
      <c r="BC71" s="801"/>
      <c r="BD71" s="801"/>
      <c r="BE71" s="801"/>
    </row>
    <row r="72" spans="1:60" ht="25.5" hidden="1" x14ac:dyDescent="0.2">
      <c r="A72" s="801"/>
      <c r="B72" s="745"/>
      <c r="C72" s="745"/>
      <c r="D72" s="804"/>
      <c r="E72" s="82" t="s">
        <v>4</v>
      </c>
      <c r="F72" s="9" t="s">
        <v>5</v>
      </c>
      <c r="G72" s="9" t="s">
        <v>6</v>
      </c>
      <c r="H72" s="9" t="s">
        <v>7</v>
      </c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9" t="s">
        <v>8</v>
      </c>
      <c r="X72" s="9" t="s">
        <v>9</v>
      </c>
      <c r="Y72" s="9" t="s">
        <v>10</v>
      </c>
      <c r="Z72" s="9" t="s">
        <v>11</v>
      </c>
      <c r="AA72" s="9" t="s">
        <v>12</v>
      </c>
      <c r="AB72" s="9" t="s">
        <v>13</v>
      </c>
      <c r="AC72" s="9" t="s">
        <v>14</v>
      </c>
      <c r="AD72" s="82" t="s">
        <v>15</v>
      </c>
      <c r="AE72" s="9" t="s">
        <v>16</v>
      </c>
      <c r="AF72" s="9" t="s">
        <v>17</v>
      </c>
      <c r="AG72" s="9" t="s">
        <v>18</v>
      </c>
      <c r="AH72" s="9" t="s">
        <v>19</v>
      </c>
      <c r="AI72" s="9" t="s">
        <v>20</v>
      </c>
      <c r="AJ72" s="9" t="s">
        <v>21</v>
      </c>
      <c r="AK72" s="9" t="s">
        <v>22</v>
      </c>
      <c r="AL72" s="9" t="s">
        <v>23</v>
      </c>
      <c r="AM72" s="9" t="s">
        <v>24</v>
      </c>
      <c r="AN72" s="9" t="s">
        <v>25</v>
      </c>
      <c r="AO72" s="9" t="s">
        <v>26</v>
      </c>
      <c r="AP72" s="9" t="s">
        <v>27</v>
      </c>
      <c r="AQ72" s="9" t="s">
        <v>28</v>
      </c>
      <c r="AR72" s="9" t="s">
        <v>29</v>
      </c>
      <c r="AS72" s="9" t="s">
        <v>30</v>
      </c>
      <c r="AT72" s="9" t="s">
        <v>31</v>
      </c>
      <c r="AU72" s="9" t="s">
        <v>32</v>
      </c>
      <c r="AV72" s="9" t="s">
        <v>33</v>
      </c>
      <c r="AW72" s="9" t="s">
        <v>34</v>
      </c>
      <c r="AX72" s="9" t="s">
        <v>35</v>
      </c>
      <c r="AY72" s="9" t="s">
        <v>36</v>
      </c>
      <c r="AZ72" s="9" t="s">
        <v>37</v>
      </c>
      <c r="BA72" s="9" t="s">
        <v>38</v>
      </c>
      <c r="BB72" s="9" t="s">
        <v>39</v>
      </c>
      <c r="BC72" s="9" t="s">
        <v>40</v>
      </c>
      <c r="BD72" s="9" t="s">
        <v>41</v>
      </c>
      <c r="BE72" s="85" t="s">
        <v>42</v>
      </c>
    </row>
    <row r="73" spans="1:60" ht="25.5" hidden="1" x14ac:dyDescent="0.2">
      <c r="A73" s="9"/>
      <c r="B73" s="11" t="s">
        <v>43</v>
      </c>
      <c r="C73" s="9"/>
      <c r="D73" s="400"/>
      <c r="E73" s="82"/>
      <c r="F73" s="9"/>
      <c r="G73" s="9"/>
      <c r="H73" s="9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9"/>
      <c r="X73" s="9"/>
      <c r="Y73" s="9"/>
      <c r="Z73" s="9"/>
      <c r="AA73" s="9"/>
      <c r="AB73" s="9"/>
      <c r="AC73" s="9"/>
      <c r="AD73" s="82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85"/>
    </row>
    <row r="74" spans="1:60" hidden="1" x14ac:dyDescent="0.2">
      <c r="A74" s="7">
        <v>1</v>
      </c>
      <c r="B74" s="13" t="s">
        <v>44</v>
      </c>
      <c r="C74" s="7" t="s">
        <v>4</v>
      </c>
      <c r="D74" s="400"/>
      <c r="E74" s="82"/>
      <c r="F74" s="9"/>
      <c r="G74" s="9"/>
      <c r="H74" s="9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9"/>
      <c r="X74" s="9"/>
      <c r="Y74" s="9"/>
      <c r="Z74" s="9"/>
      <c r="AA74" s="9"/>
      <c r="AB74" s="9"/>
      <c r="AC74" s="9"/>
      <c r="AD74" s="82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85"/>
    </row>
    <row r="75" spans="1:60" hidden="1" x14ac:dyDescent="0.2">
      <c r="A75" s="9">
        <v>1.1000000000000001</v>
      </c>
      <c r="B75" s="11" t="s">
        <v>45</v>
      </c>
      <c r="C75" s="9" t="s">
        <v>5</v>
      </c>
      <c r="D75" s="400"/>
      <c r="E75" s="82"/>
      <c r="F75" s="9" t="e">
        <f>SUMIF(#REF!,'13.CH'!#REF!,#REF!)</f>
        <v>#REF!</v>
      </c>
      <c r="G75" s="9" t="e">
        <f>SUMIF(#REF!,'13.CH'!#REF!,#REF!)</f>
        <v>#REF!</v>
      </c>
      <c r="H75" s="9" t="e">
        <f>SUMIF(#REF!,'13.CH'!#REF!,#REF!)</f>
        <v>#REF!</v>
      </c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9" t="e">
        <f>SUMIF(#REF!,'13.CH'!#REF!,#REF!)</f>
        <v>#REF!</v>
      </c>
      <c r="X75" s="9" t="e">
        <f>SUMIF(#REF!,'13.CH'!#REF!,#REF!)</f>
        <v>#REF!</v>
      </c>
      <c r="Y75" s="9" t="e">
        <f>SUMIF(#REF!,'13.CH'!#REF!,#REF!)</f>
        <v>#REF!</v>
      </c>
      <c r="Z75" s="9" t="e">
        <f>SUMIF(#REF!,'13.CH'!#REF!,#REF!)</f>
        <v>#REF!</v>
      </c>
      <c r="AA75" s="9" t="e">
        <f>SUMIF(#REF!,'13.CH'!#REF!,#REF!)</f>
        <v>#REF!</v>
      </c>
      <c r="AB75" s="9" t="e">
        <f>SUMIF(#REF!,'13.CH'!#REF!,#REF!)</f>
        <v>#REF!</v>
      </c>
      <c r="AC75" s="9" t="e">
        <f>SUMIF(#REF!,'13.CH'!#REF!,#REF!)</f>
        <v>#REF!</v>
      </c>
      <c r="AD75" s="82" t="e">
        <f>SUMIF(#REF!,'13.CH'!#REF!,#REF!)</f>
        <v>#REF!</v>
      </c>
      <c r="AE75" s="9" t="e">
        <f>SUMIF(#REF!,'13.CH'!#REF!,#REF!)</f>
        <v>#REF!</v>
      </c>
      <c r="AF75" s="9" t="e">
        <f>SUMIF(#REF!,'13.CH'!#REF!,#REF!)</f>
        <v>#REF!</v>
      </c>
      <c r="AG75" s="9" t="e">
        <f>SUMIF(#REF!,'13.CH'!#REF!,#REF!)</f>
        <v>#REF!</v>
      </c>
      <c r="AH75" s="9" t="e">
        <f>SUMIF(#REF!,'13.CH'!#REF!,#REF!)</f>
        <v>#REF!</v>
      </c>
      <c r="AI75" s="9" t="e">
        <f>SUMIF(#REF!,'13.CH'!#REF!,#REF!)</f>
        <v>#REF!</v>
      </c>
      <c r="AJ75" s="9" t="e">
        <f>SUMIF(#REF!,'13.CH'!#REF!,#REF!)</f>
        <v>#REF!</v>
      </c>
      <c r="AK75" s="9" t="e">
        <f>SUMIF(#REF!,'13.CH'!#REF!,#REF!)</f>
        <v>#REF!</v>
      </c>
      <c r="AL75" s="9" t="e">
        <f>SUMIF(#REF!,'13.CH'!#REF!,#REF!)</f>
        <v>#REF!</v>
      </c>
      <c r="AM75" s="9" t="e">
        <f>SUMIF(#REF!,'13.CH'!#REF!,#REF!)</f>
        <v>#REF!</v>
      </c>
      <c r="AN75" s="9" t="e">
        <f>SUMIF(#REF!,'13.CH'!#REF!,#REF!)</f>
        <v>#REF!</v>
      </c>
      <c r="AO75" s="9" t="e">
        <f>SUMIF(#REF!,'13.CH'!#REF!,#REF!)</f>
        <v>#REF!</v>
      </c>
      <c r="AP75" s="9" t="e">
        <f>SUMIF(#REF!,'13.CH'!#REF!,#REF!)</f>
        <v>#REF!</v>
      </c>
      <c r="AQ75" s="9" t="e">
        <f>SUMIF(#REF!,'13.CH'!#REF!,#REF!)</f>
        <v>#REF!</v>
      </c>
      <c r="AR75" s="9" t="e">
        <f>SUMIF(#REF!,'13.CH'!#REF!,#REF!)</f>
        <v>#REF!</v>
      </c>
      <c r="AS75" s="9" t="e">
        <f>SUMIF(#REF!,'13.CH'!#REF!,#REF!)</f>
        <v>#REF!</v>
      </c>
      <c r="AT75" s="9" t="e">
        <f>SUMIF(#REF!,'13.CH'!#REF!,#REF!)</f>
        <v>#REF!</v>
      </c>
      <c r="AU75" s="9" t="e">
        <f>SUMIF(#REF!,'13.CH'!#REF!,#REF!)</f>
        <v>#REF!</v>
      </c>
      <c r="AV75" s="9" t="e">
        <f>SUMIF(#REF!,'13.CH'!#REF!,#REF!)</f>
        <v>#REF!</v>
      </c>
      <c r="AW75" s="9" t="e">
        <f>SUMIF(#REF!,'13.CH'!#REF!,#REF!)</f>
        <v>#REF!</v>
      </c>
      <c r="AX75" s="9" t="e">
        <f>SUMIF(#REF!,'13.CH'!#REF!,#REF!)</f>
        <v>#REF!</v>
      </c>
      <c r="AY75" s="9" t="e">
        <f>SUMIF(#REF!,'13.CH'!#REF!,#REF!)</f>
        <v>#REF!</v>
      </c>
      <c r="AZ75" s="9" t="e">
        <f>SUMIF(#REF!,'13.CH'!#REF!,#REF!)</f>
        <v>#REF!</v>
      </c>
      <c r="BA75" s="9" t="e">
        <f>SUMIF(#REF!,'13.CH'!#REF!,#REF!)</f>
        <v>#REF!</v>
      </c>
      <c r="BB75" s="9" t="e">
        <f>SUMIF(#REF!,'13.CH'!#REF!,#REF!)</f>
        <v>#REF!</v>
      </c>
      <c r="BC75" s="9" t="e">
        <f>SUMIF(#REF!,'13.CH'!#REF!,#REF!)</f>
        <v>#REF!</v>
      </c>
      <c r="BD75" s="9" t="e">
        <f>SUMIF(#REF!,'13.CH'!#REF!,#REF!)</f>
        <v>#REF!</v>
      </c>
      <c r="BE75" s="85" t="e">
        <f>SUMIF(#REF!,'13.CH'!#REF!,#REF!)</f>
        <v>#REF!</v>
      </c>
    </row>
    <row r="76" spans="1:60" ht="25.5" hidden="1" x14ac:dyDescent="0.2">
      <c r="A76" s="9"/>
      <c r="B76" s="11" t="s">
        <v>46</v>
      </c>
      <c r="C76" s="9" t="s">
        <v>6</v>
      </c>
      <c r="D76" s="400"/>
      <c r="E76" s="82"/>
      <c r="F76" s="9" t="e">
        <f>SUMIF(#REF!,'13.CH'!#REF!,#REF!)</f>
        <v>#REF!</v>
      </c>
      <c r="G76" s="9" t="e">
        <f>SUMIF(#REF!,'13.CH'!#REF!,#REF!)</f>
        <v>#REF!</v>
      </c>
      <c r="H76" s="9" t="e">
        <f>SUMIF(#REF!,'13.CH'!#REF!,#REF!)</f>
        <v>#REF!</v>
      </c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9" t="e">
        <f>SUMIF(#REF!,'13.CH'!#REF!,#REF!)</f>
        <v>#REF!</v>
      </c>
      <c r="X76" s="9" t="e">
        <f>SUMIF(#REF!,'13.CH'!#REF!,#REF!)</f>
        <v>#REF!</v>
      </c>
      <c r="Y76" s="9" t="e">
        <f>SUMIF(#REF!,'13.CH'!#REF!,#REF!)</f>
        <v>#REF!</v>
      </c>
      <c r="Z76" s="9" t="e">
        <f>SUMIF(#REF!,'13.CH'!#REF!,#REF!)</f>
        <v>#REF!</v>
      </c>
      <c r="AA76" s="9" t="e">
        <f>SUMIF(#REF!,'13.CH'!#REF!,#REF!)</f>
        <v>#REF!</v>
      </c>
      <c r="AB76" s="9" t="e">
        <f>SUMIF(#REF!,'13.CH'!#REF!,#REF!)</f>
        <v>#REF!</v>
      </c>
      <c r="AC76" s="9" t="e">
        <f>SUMIF(#REF!,'13.CH'!#REF!,#REF!)</f>
        <v>#REF!</v>
      </c>
      <c r="AD76" s="82" t="e">
        <f>SUMIF(#REF!,'13.CH'!#REF!,#REF!)</f>
        <v>#REF!</v>
      </c>
      <c r="AE76" s="9" t="e">
        <f>SUMIF(#REF!,'13.CH'!#REF!,#REF!)</f>
        <v>#REF!</v>
      </c>
      <c r="AF76" s="9" t="e">
        <f>SUMIF(#REF!,'13.CH'!#REF!,#REF!)</f>
        <v>#REF!</v>
      </c>
      <c r="AG76" s="9" t="e">
        <f>SUMIF(#REF!,'13.CH'!#REF!,#REF!)</f>
        <v>#REF!</v>
      </c>
      <c r="AH76" s="9" t="e">
        <f>SUMIF(#REF!,'13.CH'!#REF!,#REF!)</f>
        <v>#REF!</v>
      </c>
      <c r="AI76" s="9" t="e">
        <f>SUMIF(#REF!,'13.CH'!#REF!,#REF!)</f>
        <v>#REF!</v>
      </c>
      <c r="AJ76" s="9" t="e">
        <f>SUMIF(#REF!,'13.CH'!#REF!,#REF!)</f>
        <v>#REF!</v>
      </c>
      <c r="AK76" s="9" t="e">
        <f>SUMIF(#REF!,'13.CH'!#REF!,#REF!)</f>
        <v>#REF!</v>
      </c>
      <c r="AL76" s="9" t="e">
        <f>SUMIF(#REF!,'13.CH'!#REF!,#REF!)</f>
        <v>#REF!</v>
      </c>
      <c r="AM76" s="9" t="e">
        <f>SUMIF(#REF!,'13.CH'!#REF!,#REF!)</f>
        <v>#REF!</v>
      </c>
      <c r="AN76" s="9" t="e">
        <f>SUMIF(#REF!,'13.CH'!#REF!,#REF!)</f>
        <v>#REF!</v>
      </c>
      <c r="AO76" s="9" t="e">
        <f>SUMIF(#REF!,'13.CH'!#REF!,#REF!)</f>
        <v>#REF!</v>
      </c>
      <c r="AP76" s="9" t="e">
        <f>SUMIF(#REF!,'13.CH'!#REF!,#REF!)</f>
        <v>#REF!</v>
      </c>
      <c r="AQ76" s="9" t="e">
        <f>SUMIF(#REF!,'13.CH'!#REF!,#REF!)</f>
        <v>#REF!</v>
      </c>
      <c r="AR76" s="9" t="e">
        <f>SUMIF(#REF!,'13.CH'!#REF!,#REF!)</f>
        <v>#REF!</v>
      </c>
      <c r="AS76" s="9" t="e">
        <f>SUMIF(#REF!,'13.CH'!#REF!,#REF!)</f>
        <v>#REF!</v>
      </c>
      <c r="AT76" s="9" t="e">
        <f>SUMIF(#REF!,'13.CH'!#REF!,#REF!)</f>
        <v>#REF!</v>
      </c>
      <c r="AU76" s="9" t="e">
        <f>SUMIF(#REF!,'13.CH'!#REF!,#REF!)</f>
        <v>#REF!</v>
      </c>
      <c r="AV76" s="9" t="e">
        <f>SUMIF(#REF!,'13.CH'!#REF!,#REF!)</f>
        <v>#REF!</v>
      </c>
      <c r="AW76" s="9" t="e">
        <f>SUMIF(#REF!,'13.CH'!#REF!,#REF!)</f>
        <v>#REF!</v>
      </c>
      <c r="AX76" s="9" t="e">
        <f>SUMIF(#REF!,'13.CH'!#REF!,#REF!)</f>
        <v>#REF!</v>
      </c>
      <c r="AY76" s="9" t="e">
        <f>SUMIF(#REF!,'13.CH'!#REF!,#REF!)</f>
        <v>#REF!</v>
      </c>
      <c r="AZ76" s="9" t="e">
        <f>SUMIF(#REF!,'13.CH'!#REF!,#REF!)</f>
        <v>#REF!</v>
      </c>
      <c r="BA76" s="9" t="e">
        <f>SUMIF(#REF!,'13.CH'!#REF!,#REF!)</f>
        <v>#REF!</v>
      </c>
      <c r="BB76" s="9" t="e">
        <f>SUMIF(#REF!,'13.CH'!#REF!,#REF!)</f>
        <v>#REF!</v>
      </c>
      <c r="BC76" s="9" t="e">
        <f>SUMIF(#REF!,'13.CH'!#REF!,#REF!)</f>
        <v>#REF!</v>
      </c>
      <c r="BD76" s="9" t="e">
        <f>SUMIF(#REF!,'13.CH'!#REF!,#REF!)</f>
        <v>#REF!</v>
      </c>
      <c r="BE76" s="85" t="e">
        <f>SUMIF(#REF!,'13.CH'!#REF!,#REF!)</f>
        <v>#REF!</v>
      </c>
    </row>
    <row r="77" spans="1:60" ht="25.5" hidden="1" x14ac:dyDescent="0.2">
      <c r="A77" s="9">
        <v>1.2</v>
      </c>
      <c r="B77" s="11" t="s">
        <v>47</v>
      </c>
      <c r="C77" s="9" t="s">
        <v>7</v>
      </c>
      <c r="D77" s="400"/>
      <c r="E77" s="82"/>
      <c r="F77" s="9" t="e">
        <f>SUMIF(#REF!,'13.CH'!#REF!,#REF!)</f>
        <v>#REF!</v>
      </c>
      <c r="G77" s="9" t="e">
        <f>SUMIF(#REF!,'13.CH'!#REF!,#REF!)</f>
        <v>#REF!</v>
      </c>
      <c r="H77" s="9" t="e">
        <f>SUMIF(#REF!,'13.CH'!#REF!,#REF!)</f>
        <v>#REF!</v>
      </c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9" t="e">
        <f>SUMIF(#REF!,'13.CH'!#REF!,#REF!)</f>
        <v>#REF!</v>
      </c>
      <c r="X77" s="9" t="e">
        <f>SUMIF(#REF!,'13.CH'!#REF!,#REF!)</f>
        <v>#REF!</v>
      </c>
      <c r="Y77" s="9" t="e">
        <f>SUMIF(#REF!,'13.CH'!#REF!,#REF!)</f>
        <v>#REF!</v>
      </c>
      <c r="Z77" s="9" t="e">
        <f>SUMIF(#REF!,'13.CH'!#REF!,#REF!)</f>
        <v>#REF!</v>
      </c>
      <c r="AA77" s="9" t="e">
        <f>SUMIF(#REF!,'13.CH'!#REF!,#REF!)</f>
        <v>#REF!</v>
      </c>
      <c r="AB77" s="9" t="e">
        <f>SUMIF(#REF!,'13.CH'!#REF!,#REF!)</f>
        <v>#REF!</v>
      </c>
      <c r="AC77" s="9" t="e">
        <f>SUMIF(#REF!,'13.CH'!#REF!,#REF!)</f>
        <v>#REF!</v>
      </c>
      <c r="AD77" s="82" t="e">
        <f>SUMIF(#REF!,'13.CH'!#REF!,#REF!)</f>
        <v>#REF!</v>
      </c>
      <c r="AE77" s="9" t="e">
        <f>SUMIF(#REF!,'13.CH'!#REF!,#REF!)</f>
        <v>#REF!</v>
      </c>
      <c r="AF77" s="9" t="e">
        <f>SUMIF(#REF!,'13.CH'!#REF!,#REF!)</f>
        <v>#REF!</v>
      </c>
      <c r="AG77" s="9" t="e">
        <f>SUMIF(#REF!,'13.CH'!#REF!,#REF!)</f>
        <v>#REF!</v>
      </c>
      <c r="AH77" s="9" t="e">
        <f>SUMIF(#REF!,'13.CH'!#REF!,#REF!)</f>
        <v>#REF!</v>
      </c>
      <c r="AI77" s="9" t="e">
        <f>SUMIF(#REF!,'13.CH'!#REF!,#REF!)</f>
        <v>#REF!</v>
      </c>
      <c r="AJ77" s="9" t="e">
        <f>SUMIF(#REF!,'13.CH'!#REF!,#REF!)</f>
        <v>#REF!</v>
      </c>
      <c r="AK77" s="9" t="e">
        <f>SUMIF(#REF!,'13.CH'!#REF!,#REF!)</f>
        <v>#REF!</v>
      </c>
      <c r="AL77" s="9" t="e">
        <f>SUMIF(#REF!,'13.CH'!#REF!,#REF!)</f>
        <v>#REF!</v>
      </c>
      <c r="AM77" s="9" t="e">
        <f>SUMIF(#REF!,'13.CH'!#REF!,#REF!)</f>
        <v>#REF!</v>
      </c>
      <c r="AN77" s="9" t="e">
        <f>SUMIF(#REF!,'13.CH'!#REF!,#REF!)</f>
        <v>#REF!</v>
      </c>
      <c r="AO77" s="9" t="e">
        <f>SUMIF(#REF!,'13.CH'!#REF!,#REF!)</f>
        <v>#REF!</v>
      </c>
      <c r="AP77" s="9" t="e">
        <f>SUMIF(#REF!,'13.CH'!#REF!,#REF!)</f>
        <v>#REF!</v>
      </c>
      <c r="AQ77" s="9" t="e">
        <f>SUMIF(#REF!,'13.CH'!#REF!,#REF!)</f>
        <v>#REF!</v>
      </c>
      <c r="AR77" s="9" t="e">
        <f>SUMIF(#REF!,'13.CH'!#REF!,#REF!)</f>
        <v>#REF!</v>
      </c>
      <c r="AS77" s="9" t="e">
        <f>SUMIF(#REF!,'13.CH'!#REF!,#REF!)</f>
        <v>#REF!</v>
      </c>
      <c r="AT77" s="9" t="e">
        <f>SUMIF(#REF!,'13.CH'!#REF!,#REF!)</f>
        <v>#REF!</v>
      </c>
      <c r="AU77" s="9" t="e">
        <f>SUMIF(#REF!,'13.CH'!#REF!,#REF!)</f>
        <v>#REF!</v>
      </c>
      <c r="AV77" s="9" t="e">
        <f>SUMIF(#REF!,'13.CH'!#REF!,#REF!)</f>
        <v>#REF!</v>
      </c>
      <c r="AW77" s="9" t="e">
        <f>SUMIF(#REF!,'13.CH'!#REF!,#REF!)</f>
        <v>#REF!</v>
      </c>
      <c r="AX77" s="9" t="e">
        <f>SUMIF(#REF!,'13.CH'!#REF!,#REF!)</f>
        <v>#REF!</v>
      </c>
      <c r="AY77" s="9" t="e">
        <f>SUMIF(#REF!,'13.CH'!#REF!,#REF!)</f>
        <v>#REF!</v>
      </c>
      <c r="AZ77" s="9" t="e">
        <f>SUMIF(#REF!,'13.CH'!#REF!,#REF!)</f>
        <v>#REF!</v>
      </c>
      <c r="BA77" s="9" t="e">
        <f>SUMIF(#REF!,'13.CH'!#REF!,#REF!)</f>
        <v>#REF!</v>
      </c>
      <c r="BB77" s="9" t="e">
        <f>SUMIF(#REF!,'13.CH'!#REF!,#REF!)</f>
        <v>#REF!</v>
      </c>
      <c r="BC77" s="9" t="e">
        <f>SUMIF(#REF!,'13.CH'!#REF!,#REF!)</f>
        <v>#REF!</v>
      </c>
      <c r="BD77" s="9" t="e">
        <f>SUMIF(#REF!,'13.CH'!#REF!,#REF!)</f>
        <v>#REF!</v>
      </c>
      <c r="BE77" s="85" t="e">
        <f>SUMIF(#REF!,'13.CH'!#REF!,#REF!)</f>
        <v>#REF!</v>
      </c>
    </row>
    <row r="78" spans="1:60" hidden="1" x14ac:dyDescent="0.2">
      <c r="A78" s="9">
        <v>1.3</v>
      </c>
      <c r="B78" s="11" t="s">
        <v>48</v>
      </c>
      <c r="C78" s="9" t="s">
        <v>8</v>
      </c>
      <c r="D78" s="400"/>
      <c r="E78" s="82"/>
      <c r="F78" s="9" t="e">
        <f>SUMIF(#REF!,'13.CH'!#REF!,#REF!)</f>
        <v>#REF!</v>
      </c>
      <c r="G78" s="9" t="e">
        <f>SUMIF(#REF!,'13.CH'!#REF!,#REF!)</f>
        <v>#REF!</v>
      </c>
      <c r="H78" s="9" t="e">
        <f>SUMIF(#REF!,'13.CH'!#REF!,#REF!)</f>
        <v>#REF!</v>
      </c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9" t="e">
        <f>SUMIF(#REF!,'13.CH'!#REF!,#REF!)</f>
        <v>#REF!</v>
      </c>
      <c r="X78" s="9" t="e">
        <f>SUMIF(#REF!,'13.CH'!#REF!,#REF!)</f>
        <v>#REF!</v>
      </c>
      <c r="Y78" s="9" t="e">
        <f>SUMIF(#REF!,'13.CH'!#REF!,#REF!)</f>
        <v>#REF!</v>
      </c>
      <c r="Z78" s="9" t="e">
        <f>SUMIF(#REF!,'13.CH'!#REF!,#REF!)</f>
        <v>#REF!</v>
      </c>
      <c r="AA78" s="9" t="e">
        <f>SUMIF(#REF!,'13.CH'!#REF!,#REF!)</f>
        <v>#REF!</v>
      </c>
      <c r="AB78" s="9" t="e">
        <f>SUMIF(#REF!,'13.CH'!#REF!,#REF!)</f>
        <v>#REF!</v>
      </c>
      <c r="AC78" s="9" t="e">
        <f>SUMIF(#REF!,'13.CH'!#REF!,#REF!)</f>
        <v>#REF!</v>
      </c>
      <c r="AD78" s="82" t="e">
        <f>SUMIF(#REF!,'13.CH'!#REF!,#REF!)</f>
        <v>#REF!</v>
      </c>
      <c r="AE78" s="9" t="e">
        <f>SUMIF(#REF!,'13.CH'!#REF!,#REF!)</f>
        <v>#REF!</v>
      </c>
      <c r="AF78" s="9" t="e">
        <f>SUMIF(#REF!,'13.CH'!#REF!,#REF!)</f>
        <v>#REF!</v>
      </c>
      <c r="AG78" s="9" t="e">
        <f>SUMIF(#REF!,'13.CH'!#REF!,#REF!)</f>
        <v>#REF!</v>
      </c>
      <c r="AH78" s="9" t="e">
        <f>SUMIF(#REF!,'13.CH'!#REF!,#REF!)</f>
        <v>#REF!</v>
      </c>
      <c r="AI78" s="9" t="e">
        <f>SUMIF(#REF!,'13.CH'!#REF!,#REF!)</f>
        <v>#REF!</v>
      </c>
      <c r="AJ78" s="9" t="e">
        <f>SUMIF(#REF!,'13.CH'!#REF!,#REF!)</f>
        <v>#REF!</v>
      </c>
      <c r="AK78" s="9" t="e">
        <f>SUMIF(#REF!,'13.CH'!#REF!,#REF!)</f>
        <v>#REF!</v>
      </c>
      <c r="AL78" s="9" t="e">
        <f>SUMIF(#REF!,'13.CH'!#REF!,#REF!)</f>
        <v>#REF!</v>
      </c>
      <c r="AM78" s="9" t="e">
        <f>SUMIF(#REF!,'13.CH'!#REF!,#REF!)</f>
        <v>#REF!</v>
      </c>
      <c r="AN78" s="9" t="e">
        <f>SUMIF(#REF!,'13.CH'!#REF!,#REF!)</f>
        <v>#REF!</v>
      </c>
      <c r="AO78" s="9" t="e">
        <f>SUMIF(#REF!,'13.CH'!#REF!,#REF!)</f>
        <v>#REF!</v>
      </c>
      <c r="AP78" s="9" t="e">
        <f>SUMIF(#REF!,'13.CH'!#REF!,#REF!)</f>
        <v>#REF!</v>
      </c>
      <c r="AQ78" s="9" t="e">
        <f>SUMIF(#REF!,'13.CH'!#REF!,#REF!)</f>
        <v>#REF!</v>
      </c>
      <c r="AR78" s="9" t="e">
        <f>SUMIF(#REF!,'13.CH'!#REF!,#REF!)</f>
        <v>#REF!</v>
      </c>
      <c r="AS78" s="9" t="e">
        <f>SUMIF(#REF!,'13.CH'!#REF!,#REF!)</f>
        <v>#REF!</v>
      </c>
      <c r="AT78" s="9" t="e">
        <f>SUMIF(#REF!,'13.CH'!#REF!,#REF!)</f>
        <v>#REF!</v>
      </c>
      <c r="AU78" s="9" t="e">
        <f>SUMIF(#REF!,'13.CH'!#REF!,#REF!)</f>
        <v>#REF!</v>
      </c>
      <c r="AV78" s="9" t="e">
        <f>SUMIF(#REF!,'13.CH'!#REF!,#REF!)</f>
        <v>#REF!</v>
      </c>
      <c r="AW78" s="9" t="e">
        <f>SUMIF(#REF!,'13.CH'!#REF!,#REF!)</f>
        <v>#REF!</v>
      </c>
      <c r="AX78" s="9" t="e">
        <f>SUMIF(#REF!,'13.CH'!#REF!,#REF!)</f>
        <v>#REF!</v>
      </c>
      <c r="AY78" s="9" t="e">
        <f>SUMIF(#REF!,'13.CH'!#REF!,#REF!)</f>
        <v>#REF!</v>
      </c>
      <c r="AZ78" s="9" t="e">
        <f>SUMIF(#REF!,'13.CH'!#REF!,#REF!)</f>
        <v>#REF!</v>
      </c>
      <c r="BA78" s="9" t="e">
        <f>SUMIF(#REF!,'13.CH'!#REF!,#REF!)</f>
        <v>#REF!</v>
      </c>
      <c r="BB78" s="9" t="e">
        <f>SUMIF(#REF!,'13.CH'!#REF!,#REF!)</f>
        <v>#REF!</v>
      </c>
      <c r="BC78" s="9" t="e">
        <f>SUMIF(#REF!,'13.CH'!#REF!,#REF!)</f>
        <v>#REF!</v>
      </c>
      <c r="BD78" s="9" t="e">
        <f>SUMIF(#REF!,'13.CH'!#REF!,#REF!)</f>
        <v>#REF!</v>
      </c>
      <c r="BE78" s="85" t="e">
        <f>SUMIF(#REF!,'13.CH'!#REF!,#REF!)</f>
        <v>#REF!</v>
      </c>
    </row>
    <row r="79" spans="1:60" hidden="1" x14ac:dyDescent="0.2">
      <c r="A79" s="9">
        <v>1.4</v>
      </c>
      <c r="B79" s="11" t="s">
        <v>49</v>
      </c>
      <c r="C79" s="9" t="s">
        <v>9</v>
      </c>
      <c r="D79" s="400"/>
      <c r="E79" s="82"/>
      <c r="F79" s="9" t="e">
        <f>SUMIF(#REF!,'13.CH'!#REF!,#REF!)</f>
        <v>#REF!</v>
      </c>
      <c r="G79" s="9" t="e">
        <f>SUMIF(#REF!,'13.CH'!#REF!,#REF!)</f>
        <v>#REF!</v>
      </c>
      <c r="H79" s="9" t="e">
        <f>SUMIF(#REF!,'13.CH'!#REF!,#REF!)</f>
        <v>#REF!</v>
      </c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9" t="e">
        <f>SUMIF(#REF!,'13.CH'!#REF!,#REF!)</f>
        <v>#REF!</v>
      </c>
      <c r="X79" s="9" t="e">
        <f>SUMIF(#REF!,'13.CH'!#REF!,#REF!)</f>
        <v>#REF!</v>
      </c>
      <c r="Y79" s="9" t="e">
        <f>SUMIF(#REF!,'13.CH'!#REF!,#REF!)</f>
        <v>#REF!</v>
      </c>
      <c r="Z79" s="9" t="e">
        <f>SUMIF(#REF!,'13.CH'!#REF!,#REF!)</f>
        <v>#REF!</v>
      </c>
      <c r="AA79" s="9" t="e">
        <f>SUMIF(#REF!,'13.CH'!#REF!,#REF!)</f>
        <v>#REF!</v>
      </c>
      <c r="AB79" s="9" t="e">
        <f>SUMIF(#REF!,'13.CH'!#REF!,#REF!)</f>
        <v>#REF!</v>
      </c>
      <c r="AC79" s="9" t="e">
        <f>SUMIF(#REF!,'13.CH'!#REF!,#REF!)</f>
        <v>#REF!</v>
      </c>
      <c r="AD79" s="82" t="e">
        <f>SUMIF(#REF!,'13.CH'!#REF!,#REF!)</f>
        <v>#REF!</v>
      </c>
      <c r="AE79" s="9" t="e">
        <f>SUMIF(#REF!,'13.CH'!#REF!,#REF!)</f>
        <v>#REF!</v>
      </c>
      <c r="AF79" s="9" t="e">
        <f>SUMIF(#REF!,'13.CH'!#REF!,#REF!)</f>
        <v>#REF!</v>
      </c>
      <c r="AG79" s="9" t="e">
        <f>SUMIF(#REF!,'13.CH'!#REF!,#REF!)</f>
        <v>#REF!</v>
      </c>
      <c r="AH79" s="9" t="e">
        <f>SUMIF(#REF!,'13.CH'!#REF!,#REF!)</f>
        <v>#REF!</v>
      </c>
      <c r="AI79" s="9" t="e">
        <f>SUMIF(#REF!,'13.CH'!#REF!,#REF!)</f>
        <v>#REF!</v>
      </c>
      <c r="AJ79" s="9" t="e">
        <f>SUMIF(#REF!,'13.CH'!#REF!,#REF!)</f>
        <v>#REF!</v>
      </c>
      <c r="AK79" s="9" t="e">
        <f>SUMIF(#REF!,'13.CH'!#REF!,#REF!)</f>
        <v>#REF!</v>
      </c>
      <c r="AL79" s="9" t="e">
        <f>SUMIF(#REF!,'13.CH'!#REF!,#REF!)</f>
        <v>#REF!</v>
      </c>
      <c r="AM79" s="9" t="e">
        <f>SUMIF(#REF!,'13.CH'!#REF!,#REF!)</f>
        <v>#REF!</v>
      </c>
      <c r="AN79" s="9" t="e">
        <f>SUMIF(#REF!,'13.CH'!#REF!,#REF!)</f>
        <v>#REF!</v>
      </c>
      <c r="AO79" s="9" t="e">
        <f>SUMIF(#REF!,'13.CH'!#REF!,#REF!)</f>
        <v>#REF!</v>
      </c>
      <c r="AP79" s="9" t="e">
        <f>SUMIF(#REF!,'13.CH'!#REF!,#REF!)</f>
        <v>#REF!</v>
      </c>
      <c r="AQ79" s="9" t="e">
        <f>SUMIF(#REF!,'13.CH'!#REF!,#REF!)</f>
        <v>#REF!</v>
      </c>
      <c r="AR79" s="9" t="e">
        <f>SUMIF(#REF!,'13.CH'!#REF!,#REF!)</f>
        <v>#REF!</v>
      </c>
      <c r="AS79" s="9" t="e">
        <f>SUMIF(#REF!,'13.CH'!#REF!,#REF!)</f>
        <v>#REF!</v>
      </c>
      <c r="AT79" s="9" t="e">
        <f>SUMIF(#REF!,'13.CH'!#REF!,#REF!)</f>
        <v>#REF!</v>
      </c>
      <c r="AU79" s="9" t="e">
        <f>SUMIF(#REF!,'13.CH'!#REF!,#REF!)</f>
        <v>#REF!</v>
      </c>
      <c r="AV79" s="9" t="e">
        <f>SUMIF(#REF!,'13.CH'!#REF!,#REF!)</f>
        <v>#REF!</v>
      </c>
      <c r="AW79" s="9" t="e">
        <f>SUMIF(#REF!,'13.CH'!#REF!,#REF!)</f>
        <v>#REF!</v>
      </c>
      <c r="AX79" s="9" t="e">
        <f>SUMIF(#REF!,'13.CH'!#REF!,#REF!)</f>
        <v>#REF!</v>
      </c>
      <c r="AY79" s="9" t="e">
        <f>SUMIF(#REF!,'13.CH'!#REF!,#REF!)</f>
        <v>#REF!</v>
      </c>
      <c r="AZ79" s="9" t="e">
        <f>SUMIF(#REF!,'13.CH'!#REF!,#REF!)</f>
        <v>#REF!</v>
      </c>
      <c r="BA79" s="9" t="e">
        <f>SUMIF(#REF!,'13.CH'!#REF!,#REF!)</f>
        <v>#REF!</v>
      </c>
      <c r="BB79" s="9" t="e">
        <f>SUMIF(#REF!,'13.CH'!#REF!,#REF!)</f>
        <v>#REF!</v>
      </c>
      <c r="BC79" s="9" t="e">
        <f>SUMIF(#REF!,'13.CH'!#REF!,#REF!)</f>
        <v>#REF!</v>
      </c>
      <c r="BD79" s="9" t="e">
        <f>SUMIF(#REF!,'13.CH'!#REF!,#REF!)</f>
        <v>#REF!</v>
      </c>
      <c r="BE79" s="85" t="e">
        <f>SUMIF(#REF!,'13.CH'!#REF!,#REF!)</f>
        <v>#REF!</v>
      </c>
    </row>
    <row r="80" spans="1:60" hidden="1" x14ac:dyDescent="0.2">
      <c r="A80" s="9">
        <v>1.5</v>
      </c>
      <c r="B80" s="11" t="s">
        <v>50</v>
      </c>
      <c r="C80" s="9" t="s">
        <v>10</v>
      </c>
      <c r="D80" s="400"/>
      <c r="E80" s="82"/>
      <c r="F80" s="9" t="e">
        <f>SUMIF(#REF!,'13.CH'!#REF!,#REF!)</f>
        <v>#REF!</v>
      </c>
      <c r="G80" s="9" t="e">
        <f>SUMIF(#REF!,'13.CH'!#REF!,#REF!)</f>
        <v>#REF!</v>
      </c>
      <c r="H80" s="9" t="e">
        <f>SUMIF(#REF!,'13.CH'!#REF!,#REF!)</f>
        <v>#REF!</v>
      </c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9" t="e">
        <f>SUMIF(#REF!,'13.CH'!#REF!,#REF!)</f>
        <v>#REF!</v>
      </c>
      <c r="X80" s="9" t="e">
        <f>SUMIF(#REF!,'13.CH'!#REF!,#REF!)</f>
        <v>#REF!</v>
      </c>
      <c r="Y80" s="9" t="e">
        <f>SUMIF(#REF!,'13.CH'!#REF!,#REF!)</f>
        <v>#REF!</v>
      </c>
      <c r="Z80" s="9" t="e">
        <f>SUMIF(#REF!,'13.CH'!#REF!,#REF!)</f>
        <v>#REF!</v>
      </c>
      <c r="AA80" s="9" t="e">
        <f>SUMIF(#REF!,'13.CH'!#REF!,#REF!)</f>
        <v>#REF!</v>
      </c>
      <c r="AB80" s="9" t="e">
        <f>SUMIF(#REF!,'13.CH'!#REF!,#REF!)</f>
        <v>#REF!</v>
      </c>
      <c r="AC80" s="9" t="e">
        <f>SUMIF(#REF!,'13.CH'!#REF!,#REF!)</f>
        <v>#REF!</v>
      </c>
      <c r="AD80" s="82" t="e">
        <f>SUMIF(#REF!,'13.CH'!#REF!,#REF!)</f>
        <v>#REF!</v>
      </c>
      <c r="AE80" s="9" t="e">
        <f>SUMIF(#REF!,'13.CH'!#REF!,#REF!)</f>
        <v>#REF!</v>
      </c>
      <c r="AF80" s="9" t="e">
        <f>SUMIF(#REF!,'13.CH'!#REF!,#REF!)</f>
        <v>#REF!</v>
      </c>
      <c r="AG80" s="9" t="e">
        <f>SUMIF(#REF!,'13.CH'!#REF!,#REF!)</f>
        <v>#REF!</v>
      </c>
      <c r="AH80" s="9" t="e">
        <f>SUMIF(#REF!,'13.CH'!#REF!,#REF!)</f>
        <v>#REF!</v>
      </c>
      <c r="AI80" s="9" t="e">
        <f>SUMIF(#REF!,'13.CH'!#REF!,#REF!)</f>
        <v>#REF!</v>
      </c>
      <c r="AJ80" s="9" t="e">
        <f>SUMIF(#REF!,'13.CH'!#REF!,#REF!)</f>
        <v>#REF!</v>
      </c>
      <c r="AK80" s="9" t="e">
        <f>SUMIF(#REF!,'13.CH'!#REF!,#REF!)</f>
        <v>#REF!</v>
      </c>
      <c r="AL80" s="9" t="e">
        <f>SUMIF(#REF!,'13.CH'!#REF!,#REF!)</f>
        <v>#REF!</v>
      </c>
      <c r="AM80" s="9" t="e">
        <f>SUMIF(#REF!,'13.CH'!#REF!,#REF!)</f>
        <v>#REF!</v>
      </c>
      <c r="AN80" s="9" t="e">
        <f>SUMIF(#REF!,'13.CH'!#REF!,#REF!)</f>
        <v>#REF!</v>
      </c>
      <c r="AO80" s="9" t="e">
        <f>SUMIF(#REF!,'13.CH'!#REF!,#REF!)</f>
        <v>#REF!</v>
      </c>
      <c r="AP80" s="9" t="e">
        <f>SUMIF(#REF!,'13.CH'!#REF!,#REF!)</f>
        <v>#REF!</v>
      </c>
      <c r="AQ80" s="9" t="e">
        <f>SUMIF(#REF!,'13.CH'!#REF!,#REF!)</f>
        <v>#REF!</v>
      </c>
      <c r="AR80" s="9" t="e">
        <f>SUMIF(#REF!,'13.CH'!#REF!,#REF!)</f>
        <v>#REF!</v>
      </c>
      <c r="AS80" s="9" t="e">
        <f>SUMIF(#REF!,'13.CH'!#REF!,#REF!)</f>
        <v>#REF!</v>
      </c>
      <c r="AT80" s="9" t="e">
        <f>SUMIF(#REF!,'13.CH'!#REF!,#REF!)</f>
        <v>#REF!</v>
      </c>
      <c r="AU80" s="9" t="e">
        <f>SUMIF(#REF!,'13.CH'!#REF!,#REF!)</f>
        <v>#REF!</v>
      </c>
      <c r="AV80" s="9" t="e">
        <f>SUMIF(#REF!,'13.CH'!#REF!,#REF!)</f>
        <v>#REF!</v>
      </c>
      <c r="AW80" s="9" t="e">
        <f>SUMIF(#REF!,'13.CH'!#REF!,#REF!)</f>
        <v>#REF!</v>
      </c>
      <c r="AX80" s="9" t="e">
        <f>SUMIF(#REF!,'13.CH'!#REF!,#REF!)</f>
        <v>#REF!</v>
      </c>
      <c r="AY80" s="9" t="e">
        <f>SUMIF(#REF!,'13.CH'!#REF!,#REF!)</f>
        <v>#REF!</v>
      </c>
      <c r="AZ80" s="9" t="e">
        <f>SUMIF(#REF!,'13.CH'!#REF!,#REF!)</f>
        <v>#REF!</v>
      </c>
      <c r="BA80" s="9" t="e">
        <f>SUMIF(#REF!,'13.CH'!#REF!,#REF!)</f>
        <v>#REF!</v>
      </c>
      <c r="BB80" s="9" t="e">
        <f>SUMIF(#REF!,'13.CH'!#REF!,#REF!)</f>
        <v>#REF!</v>
      </c>
      <c r="BC80" s="9" t="e">
        <f>SUMIF(#REF!,'13.CH'!#REF!,#REF!)</f>
        <v>#REF!</v>
      </c>
      <c r="BD80" s="9" t="e">
        <f>SUMIF(#REF!,'13.CH'!#REF!,#REF!)</f>
        <v>#REF!</v>
      </c>
      <c r="BE80" s="85" t="e">
        <f>SUMIF(#REF!,'13.CH'!#REF!,#REF!)</f>
        <v>#REF!</v>
      </c>
    </row>
    <row r="81" spans="1:57" hidden="1" x14ac:dyDescent="0.2">
      <c r="A81" s="9">
        <v>1.6</v>
      </c>
      <c r="B81" s="11" t="s">
        <v>51</v>
      </c>
      <c r="C81" s="9" t="s">
        <v>11</v>
      </c>
      <c r="D81" s="400"/>
      <c r="E81" s="82"/>
      <c r="F81" s="9" t="e">
        <f>SUMIF(#REF!,'13.CH'!#REF!,#REF!)</f>
        <v>#REF!</v>
      </c>
      <c r="G81" s="9" t="e">
        <f>SUMIF(#REF!,'13.CH'!#REF!,#REF!)</f>
        <v>#REF!</v>
      </c>
      <c r="H81" s="9" t="e">
        <f>SUMIF(#REF!,'13.CH'!#REF!,#REF!)</f>
        <v>#REF!</v>
      </c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9" t="e">
        <f>SUMIF(#REF!,'13.CH'!#REF!,#REF!)</f>
        <v>#REF!</v>
      </c>
      <c r="X81" s="9" t="e">
        <f>SUMIF(#REF!,'13.CH'!#REF!,#REF!)</f>
        <v>#REF!</v>
      </c>
      <c r="Y81" s="9" t="e">
        <f>SUMIF(#REF!,'13.CH'!#REF!,#REF!)</f>
        <v>#REF!</v>
      </c>
      <c r="Z81" s="9" t="e">
        <f>SUMIF(#REF!,'13.CH'!#REF!,#REF!)</f>
        <v>#REF!</v>
      </c>
      <c r="AA81" s="9" t="e">
        <f>SUMIF(#REF!,'13.CH'!#REF!,#REF!)</f>
        <v>#REF!</v>
      </c>
      <c r="AB81" s="9" t="e">
        <f>SUMIF(#REF!,'13.CH'!#REF!,#REF!)</f>
        <v>#REF!</v>
      </c>
      <c r="AC81" s="9" t="e">
        <f>SUMIF(#REF!,'13.CH'!#REF!,#REF!)</f>
        <v>#REF!</v>
      </c>
      <c r="AD81" s="82" t="e">
        <f>SUMIF(#REF!,'13.CH'!#REF!,#REF!)</f>
        <v>#REF!</v>
      </c>
      <c r="AE81" s="9" t="e">
        <f>SUMIF(#REF!,'13.CH'!#REF!,#REF!)</f>
        <v>#REF!</v>
      </c>
      <c r="AF81" s="9" t="e">
        <f>SUMIF(#REF!,'13.CH'!#REF!,#REF!)</f>
        <v>#REF!</v>
      </c>
      <c r="AG81" s="9" t="e">
        <f>SUMIF(#REF!,'13.CH'!#REF!,#REF!)</f>
        <v>#REF!</v>
      </c>
      <c r="AH81" s="9" t="e">
        <f>SUMIF(#REF!,'13.CH'!#REF!,#REF!)</f>
        <v>#REF!</v>
      </c>
      <c r="AI81" s="9" t="e">
        <f>SUMIF(#REF!,'13.CH'!#REF!,#REF!)</f>
        <v>#REF!</v>
      </c>
      <c r="AJ81" s="9" t="e">
        <f>SUMIF(#REF!,'13.CH'!#REF!,#REF!)</f>
        <v>#REF!</v>
      </c>
      <c r="AK81" s="9" t="e">
        <f>SUMIF(#REF!,'13.CH'!#REF!,#REF!)</f>
        <v>#REF!</v>
      </c>
      <c r="AL81" s="9" t="e">
        <f>SUMIF(#REF!,'13.CH'!#REF!,#REF!)</f>
        <v>#REF!</v>
      </c>
      <c r="AM81" s="9" t="e">
        <f>SUMIF(#REF!,'13.CH'!#REF!,#REF!)</f>
        <v>#REF!</v>
      </c>
      <c r="AN81" s="9" t="e">
        <f>SUMIF(#REF!,'13.CH'!#REF!,#REF!)</f>
        <v>#REF!</v>
      </c>
      <c r="AO81" s="9" t="e">
        <f>SUMIF(#REF!,'13.CH'!#REF!,#REF!)</f>
        <v>#REF!</v>
      </c>
      <c r="AP81" s="9" t="e">
        <f>SUMIF(#REF!,'13.CH'!#REF!,#REF!)</f>
        <v>#REF!</v>
      </c>
      <c r="AQ81" s="9" t="e">
        <f>SUMIF(#REF!,'13.CH'!#REF!,#REF!)</f>
        <v>#REF!</v>
      </c>
      <c r="AR81" s="9" t="e">
        <f>SUMIF(#REF!,'13.CH'!#REF!,#REF!)</f>
        <v>#REF!</v>
      </c>
      <c r="AS81" s="9" t="e">
        <f>SUMIF(#REF!,'13.CH'!#REF!,#REF!)</f>
        <v>#REF!</v>
      </c>
      <c r="AT81" s="9" t="e">
        <f>SUMIF(#REF!,'13.CH'!#REF!,#REF!)</f>
        <v>#REF!</v>
      </c>
      <c r="AU81" s="9" t="e">
        <f>SUMIF(#REF!,'13.CH'!#REF!,#REF!)</f>
        <v>#REF!</v>
      </c>
      <c r="AV81" s="9" t="e">
        <f>SUMIF(#REF!,'13.CH'!#REF!,#REF!)</f>
        <v>#REF!</v>
      </c>
      <c r="AW81" s="9" t="e">
        <f>SUMIF(#REF!,'13.CH'!#REF!,#REF!)</f>
        <v>#REF!</v>
      </c>
      <c r="AX81" s="9" t="e">
        <f>SUMIF(#REF!,'13.CH'!#REF!,#REF!)</f>
        <v>#REF!</v>
      </c>
      <c r="AY81" s="9" t="e">
        <f>SUMIF(#REF!,'13.CH'!#REF!,#REF!)</f>
        <v>#REF!</v>
      </c>
      <c r="AZ81" s="9" t="e">
        <f>SUMIF(#REF!,'13.CH'!#REF!,#REF!)</f>
        <v>#REF!</v>
      </c>
      <c r="BA81" s="9" t="e">
        <f>SUMIF(#REF!,'13.CH'!#REF!,#REF!)</f>
        <v>#REF!</v>
      </c>
      <c r="BB81" s="9" t="e">
        <f>SUMIF(#REF!,'13.CH'!#REF!,#REF!)</f>
        <v>#REF!</v>
      </c>
      <c r="BC81" s="9" t="e">
        <f>SUMIF(#REF!,'13.CH'!#REF!,#REF!)</f>
        <v>#REF!</v>
      </c>
      <c r="BD81" s="9" t="e">
        <f>SUMIF(#REF!,'13.CH'!#REF!,#REF!)</f>
        <v>#REF!</v>
      </c>
      <c r="BE81" s="85" t="e">
        <f>SUMIF(#REF!,'13.CH'!#REF!,#REF!)</f>
        <v>#REF!</v>
      </c>
    </row>
    <row r="82" spans="1:57" hidden="1" x14ac:dyDescent="0.2">
      <c r="A82" s="9">
        <v>1.7</v>
      </c>
      <c r="B82" s="11" t="s">
        <v>52</v>
      </c>
      <c r="C82" s="9" t="s">
        <v>12</v>
      </c>
      <c r="D82" s="400"/>
      <c r="E82" s="82"/>
      <c r="F82" s="9" t="e">
        <f>SUMIF(#REF!,'13.CH'!#REF!,#REF!)</f>
        <v>#REF!</v>
      </c>
      <c r="G82" s="9" t="e">
        <f>SUMIF(#REF!,'13.CH'!#REF!,#REF!)</f>
        <v>#REF!</v>
      </c>
      <c r="H82" s="9" t="e">
        <f>SUMIF(#REF!,'13.CH'!#REF!,#REF!)</f>
        <v>#REF!</v>
      </c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9" t="e">
        <f>SUMIF(#REF!,'13.CH'!#REF!,#REF!)</f>
        <v>#REF!</v>
      </c>
      <c r="X82" s="9" t="e">
        <f>SUMIF(#REF!,'13.CH'!#REF!,#REF!)</f>
        <v>#REF!</v>
      </c>
      <c r="Y82" s="9" t="e">
        <f>SUMIF(#REF!,'13.CH'!#REF!,#REF!)</f>
        <v>#REF!</v>
      </c>
      <c r="Z82" s="9" t="e">
        <f>SUMIF(#REF!,'13.CH'!#REF!,#REF!)</f>
        <v>#REF!</v>
      </c>
      <c r="AA82" s="9" t="e">
        <f>SUMIF(#REF!,'13.CH'!#REF!,#REF!)</f>
        <v>#REF!</v>
      </c>
      <c r="AB82" s="9" t="e">
        <f>SUMIF(#REF!,'13.CH'!#REF!,#REF!)</f>
        <v>#REF!</v>
      </c>
      <c r="AC82" s="9" t="e">
        <f>SUMIF(#REF!,'13.CH'!#REF!,#REF!)</f>
        <v>#REF!</v>
      </c>
      <c r="AD82" s="82" t="e">
        <f>SUMIF(#REF!,'13.CH'!#REF!,#REF!)</f>
        <v>#REF!</v>
      </c>
      <c r="AE82" s="9" t="e">
        <f>SUMIF(#REF!,'13.CH'!#REF!,#REF!)</f>
        <v>#REF!</v>
      </c>
      <c r="AF82" s="9" t="e">
        <f>SUMIF(#REF!,'13.CH'!#REF!,#REF!)</f>
        <v>#REF!</v>
      </c>
      <c r="AG82" s="9" t="e">
        <f>SUMIF(#REF!,'13.CH'!#REF!,#REF!)</f>
        <v>#REF!</v>
      </c>
      <c r="AH82" s="9" t="e">
        <f>SUMIF(#REF!,'13.CH'!#REF!,#REF!)</f>
        <v>#REF!</v>
      </c>
      <c r="AI82" s="9" t="e">
        <f>SUMIF(#REF!,'13.CH'!#REF!,#REF!)</f>
        <v>#REF!</v>
      </c>
      <c r="AJ82" s="9" t="e">
        <f>SUMIF(#REF!,'13.CH'!#REF!,#REF!)</f>
        <v>#REF!</v>
      </c>
      <c r="AK82" s="9" t="e">
        <f>SUMIF(#REF!,'13.CH'!#REF!,#REF!)</f>
        <v>#REF!</v>
      </c>
      <c r="AL82" s="9" t="e">
        <f>SUMIF(#REF!,'13.CH'!#REF!,#REF!)</f>
        <v>#REF!</v>
      </c>
      <c r="AM82" s="9" t="e">
        <f>SUMIF(#REF!,'13.CH'!#REF!,#REF!)</f>
        <v>#REF!</v>
      </c>
      <c r="AN82" s="9" t="e">
        <f>SUMIF(#REF!,'13.CH'!#REF!,#REF!)</f>
        <v>#REF!</v>
      </c>
      <c r="AO82" s="9" t="e">
        <f>SUMIF(#REF!,'13.CH'!#REF!,#REF!)</f>
        <v>#REF!</v>
      </c>
      <c r="AP82" s="9" t="e">
        <f>SUMIF(#REF!,'13.CH'!#REF!,#REF!)</f>
        <v>#REF!</v>
      </c>
      <c r="AQ82" s="9" t="e">
        <f>SUMIF(#REF!,'13.CH'!#REF!,#REF!)</f>
        <v>#REF!</v>
      </c>
      <c r="AR82" s="9" t="e">
        <f>SUMIF(#REF!,'13.CH'!#REF!,#REF!)</f>
        <v>#REF!</v>
      </c>
      <c r="AS82" s="9" t="e">
        <f>SUMIF(#REF!,'13.CH'!#REF!,#REF!)</f>
        <v>#REF!</v>
      </c>
      <c r="AT82" s="9" t="e">
        <f>SUMIF(#REF!,'13.CH'!#REF!,#REF!)</f>
        <v>#REF!</v>
      </c>
      <c r="AU82" s="9" t="e">
        <f>SUMIF(#REF!,'13.CH'!#REF!,#REF!)</f>
        <v>#REF!</v>
      </c>
      <c r="AV82" s="9" t="e">
        <f>SUMIF(#REF!,'13.CH'!#REF!,#REF!)</f>
        <v>#REF!</v>
      </c>
      <c r="AW82" s="9" t="e">
        <f>SUMIF(#REF!,'13.CH'!#REF!,#REF!)</f>
        <v>#REF!</v>
      </c>
      <c r="AX82" s="9" t="e">
        <f>SUMIF(#REF!,'13.CH'!#REF!,#REF!)</f>
        <v>#REF!</v>
      </c>
      <c r="AY82" s="9" t="e">
        <f>SUMIF(#REF!,'13.CH'!#REF!,#REF!)</f>
        <v>#REF!</v>
      </c>
      <c r="AZ82" s="9" t="e">
        <f>SUMIF(#REF!,'13.CH'!#REF!,#REF!)</f>
        <v>#REF!</v>
      </c>
      <c r="BA82" s="9" t="e">
        <f>SUMIF(#REF!,'13.CH'!#REF!,#REF!)</f>
        <v>#REF!</v>
      </c>
      <c r="BB82" s="9" t="e">
        <f>SUMIF(#REF!,'13.CH'!#REF!,#REF!)</f>
        <v>#REF!</v>
      </c>
      <c r="BC82" s="9" t="e">
        <f>SUMIF(#REF!,'13.CH'!#REF!,#REF!)</f>
        <v>#REF!</v>
      </c>
      <c r="BD82" s="9" t="e">
        <f>SUMIF(#REF!,'13.CH'!#REF!,#REF!)</f>
        <v>#REF!</v>
      </c>
      <c r="BE82" s="85" t="e">
        <f>SUMIF(#REF!,'13.CH'!#REF!,#REF!)</f>
        <v>#REF!</v>
      </c>
    </row>
    <row r="83" spans="1:57" hidden="1" x14ac:dyDescent="0.2">
      <c r="A83" s="9">
        <v>1.8</v>
      </c>
      <c r="B83" s="11" t="s">
        <v>53</v>
      </c>
      <c r="C83" s="9" t="s">
        <v>13</v>
      </c>
      <c r="D83" s="400"/>
      <c r="E83" s="82"/>
      <c r="F83" s="9" t="e">
        <f>SUMIF(#REF!,'13.CH'!#REF!,#REF!)</f>
        <v>#REF!</v>
      </c>
      <c r="G83" s="9" t="e">
        <f>SUMIF(#REF!,'13.CH'!#REF!,#REF!)</f>
        <v>#REF!</v>
      </c>
      <c r="H83" s="9" t="e">
        <f>SUMIF(#REF!,'13.CH'!#REF!,#REF!)</f>
        <v>#REF!</v>
      </c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9" t="e">
        <f>SUMIF(#REF!,'13.CH'!#REF!,#REF!)</f>
        <v>#REF!</v>
      </c>
      <c r="X83" s="9" t="e">
        <f>SUMIF(#REF!,'13.CH'!#REF!,#REF!)</f>
        <v>#REF!</v>
      </c>
      <c r="Y83" s="9" t="e">
        <f>SUMIF(#REF!,'13.CH'!#REF!,#REF!)</f>
        <v>#REF!</v>
      </c>
      <c r="Z83" s="9" t="e">
        <f>SUMIF(#REF!,'13.CH'!#REF!,#REF!)</f>
        <v>#REF!</v>
      </c>
      <c r="AA83" s="9" t="e">
        <f>SUMIF(#REF!,'13.CH'!#REF!,#REF!)</f>
        <v>#REF!</v>
      </c>
      <c r="AB83" s="9" t="e">
        <f>SUMIF(#REF!,'13.CH'!#REF!,#REF!)</f>
        <v>#REF!</v>
      </c>
      <c r="AC83" s="9" t="e">
        <f>SUMIF(#REF!,'13.CH'!#REF!,#REF!)</f>
        <v>#REF!</v>
      </c>
      <c r="AD83" s="82" t="e">
        <f>SUMIF(#REF!,'13.CH'!#REF!,#REF!)</f>
        <v>#REF!</v>
      </c>
      <c r="AE83" s="9" t="e">
        <f>SUMIF(#REF!,'13.CH'!#REF!,#REF!)</f>
        <v>#REF!</v>
      </c>
      <c r="AF83" s="9" t="e">
        <f>SUMIF(#REF!,'13.CH'!#REF!,#REF!)</f>
        <v>#REF!</v>
      </c>
      <c r="AG83" s="9" t="e">
        <f>SUMIF(#REF!,'13.CH'!#REF!,#REF!)</f>
        <v>#REF!</v>
      </c>
      <c r="AH83" s="9" t="e">
        <f>SUMIF(#REF!,'13.CH'!#REF!,#REF!)</f>
        <v>#REF!</v>
      </c>
      <c r="AI83" s="9" t="e">
        <f>SUMIF(#REF!,'13.CH'!#REF!,#REF!)</f>
        <v>#REF!</v>
      </c>
      <c r="AJ83" s="9" t="e">
        <f>SUMIF(#REF!,'13.CH'!#REF!,#REF!)</f>
        <v>#REF!</v>
      </c>
      <c r="AK83" s="9" t="e">
        <f>SUMIF(#REF!,'13.CH'!#REF!,#REF!)</f>
        <v>#REF!</v>
      </c>
      <c r="AL83" s="9" t="e">
        <f>SUMIF(#REF!,'13.CH'!#REF!,#REF!)</f>
        <v>#REF!</v>
      </c>
      <c r="AM83" s="9" t="e">
        <f>SUMIF(#REF!,'13.CH'!#REF!,#REF!)</f>
        <v>#REF!</v>
      </c>
      <c r="AN83" s="9" t="e">
        <f>SUMIF(#REF!,'13.CH'!#REF!,#REF!)</f>
        <v>#REF!</v>
      </c>
      <c r="AO83" s="9" t="e">
        <f>SUMIF(#REF!,'13.CH'!#REF!,#REF!)</f>
        <v>#REF!</v>
      </c>
      <c r="AP83" s="9" t="e">
        <f>SUMIF(#REF!,'13.CH'!#REF!,#REF!)</f>
        <v>#REF!</v>
      </c>
      <c r="AQ83" s="9" t="e">
        <f>SUMIF(#REF!,'13.CH'!#REF!,#REF!)</f>
        <v>#REF!</v>
      </c>
      <c r="AR83" s="9" t="e">
        <f>SUMIF(#REF!,'13.CH'!#REF!,#REF!)</f>
        <v>#REF!</v>
      </c>
      <c r="AS83" s="9" t="e">
        <f>SUMIF(#REF!,'13.CH'!#REF!,#REF!)</f>
        <v>#REF!</v>
      </c>
      <c r="AT83" s="9" t="e">
        <f>SUMIF(#REF!,'13.CH'!#REF!,#REF!)</f>
        <v>#REF!</v>
      </c>
      <c r="AU83" s="9" t="e">
        <f>SUMIF(#REF!,'13.CH'!#REF!,#REF!)</f>
        <v>#REF!</v>
      </c>
      <c r="AV83" s="9" t="e">
        <f>SUMIF(#REF!,'13.CH'!#REF!,#REF!)</f>
        <v>#REF!</v>
      </c>
      <c r="AW83" s="9" t="e">
        <f>SUMIF(#REF!,'13.CH'!#REF!,#REF!)</f>
        <v>#REF!</v>
      </c>
      <c r="AX83" s="9" t="e">
        <f>SUMIF(#REF!,'13.CH'!#REF!,#REF!)</f>
        <v>#REF!</v>
      </c>
      <c r="AY83" s="9" t="e">
        <f>SUMIF(#REF!,'13.CH'!#REF!,#REF!)</f>
        <v>#REF!</v>
      </c>
      <c r="AZ83" s="9" t="e">
        <f>SUMIF(#REF!,'13.CH'!#REF!,#REF!)</f>
        <v>#REF!</v>
      </c>
      <c r="BA83" s="9" t="e">
        <f>SUMIF(#REF!,'13.CH'!#REF!,#REF!)</f>
        <v>#REF!</v>
      </c>
      <c r="BB83" s="9" t="e">
        <f>SUMIF(#REF!,'13.CH'!#REF!,#REF!)</f>
        <v>#REF!</v>
      </c>
      <c r="BC83" s="9" t="e">
        <f>SUMIF(#REF!,'13.CH'!#REF!,#REF!)</f>
        <v>#REF!</v>
      </c>
      <c r="BD83" s="9" t="e">
        <f>SUMIF(#REF!,'13.CH'!#REF!,#REF!)</f>
        <v>#REF!</v>
      </c>
      <c r="BE83" s="85" t="e">
        <f>SUMIF(#REF!,'13.CH'!#REF!,#REF!)</f>
        <v>#REF!</v>
      </c>
    </row>
    <row r="84" spans="1:57" hidden="1" x14ac:dyDescent="0.2">
      <c r="A84" s="9">
        <v>1.9</v>
      </c>
      <c r="B84" s="11" t="s">
        <v>54</v>
      </c>
      <c r="C84" s="9" t="s">
        <v>14</v>
      </c>
      <c r="D84" s="400"/>
      <c r="E84" s="82"/>
      <c r="F84" s="9" t="e">
        <f>SUMIF(#REF!,'13.CH'!#REF!,#REF!)</f>
        <v>#REF!</v>
      </c>
      <c r="G84" s="9" t="e">
        <f>SUMIF(#REF!,'13.CH'!#REF!,#REF!)</f>
        <v>#REF!</v>
      </c>
      <c r="H84" s="9" t="e">
        <f>SUMIF(#REF!,'13.CH'!#REF!,#REF!)</f>
        <v>#REF!</v>
      </c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9" t="e">
        <f>SUMIF(#REF!,'13.CH'!#REF!,#REF!)</f>
        <v>#REF!</v>
      </c>
      <c r="X84" s="9" t="e">
        <f>SUMIF(#REF!,'13.CH'!#REF!,#REF!)</f>
        <v>#REF!</v>
      </c>
      <c r="Y84" s="9" t="e">
        <f>SUMIF(#REF!,'13.CH'!#REF!,#REF!)</f>
        <v>#REF!</v>
      </c>
      <c r="Z84" s="9" t="e">
        <f>SUMIF(#REF!,'13.CH'!#REF!,#REF!)</f>
        <v>#REF!</v>
      </c>
      <c r="AA84" s="9" t="e">
        <f>SUMIF(#REF!,'13.CH'!#REF!,#REF!)</f>
        <v>#REF!</v>
      </c>
      <c r="AB84" s="9" t="e">
        <f>SUMIF(#REF!,'13.CH'!#REF!,#REF!)</f>
        <v>#REF!</v>
      </c>
      <c r="AC84" s="9" t="e">
        <f>SUMIF(#REF!,'13.CH'!#REF!,#REF!)</f>
        <v>#REF!</v>
      </c>
      <c r="AD84" s="82" t="e">
        <f>SUMIF(#REF!,'13.CH'!#REF!,#REF!)</f>
        <v>#REF!</v>
      </c>
      <c r="AE84" s="9" t="e">
        <f>SUMIF(#REF!,'13.CH'!#REF!,#REF!)</f>
        <v>#REF!</v>
      </c>
      <c r="AF84" s="9" t="e">
        <f>SUMIF(#REF!,'13.CH'!#REF!,#REF!)</f>
        <v>#REF!</v>
      </c>
      <c r="AG84" s="9" t="e">
        <f>SUMIF(#REF!,'13.CH'!#REF!,#REF!)</f>
        <v>#REF!</v>
      </c>
      <c r="AH84" s="9" t="e">
        <f>SUMIF(#REF!,'13.CH'!#REF!,#REF!)</f>
        <v>#REF!</v>
      </c>
      <c r="AI84" s="9" t="e">
        <f>SUMIF(#REF!,'13.CH'!#REF!,#REF!)</f>
        <v>#REF!</v>
      </c>
      <c r="AJ84" s="9" t="e">
        <f>SUMIF(#REF!,'13.CH'!#REF!,#REF!)</f>
        <v>#REF!</v>
      </c>
      <c r="AK84" s="9" t="e">
        <f>SUMIF(#REF!,'13.CH'!#REF!,#REF!)</f>
        <v>#REF!</v>
      </c>
      <c r="AL84" s="9" t="e">
        <f>SUMIF(#REF!,'13.CH'!#REF!,#REF!)</f>
        <v>#REF!</v>
      </c>
      <c r="AM84" s="9" t="e">
        <f>SUMIF(#REF!,'13.CH'!#REF!,#REF!)</f>
        <v>#REF!</v>
      </c>
      <c r="AN84" s="9" t="e">
        <f>SUMIF(#REF!,'13.CH'!#REF!,#REF!)</f>
        <v>#REF!</v>
      </c>
      <c r="AO84" s="9" t="e">
        <f>SUMIF(#REF!,'13.CH'!#REF!,#REF!)</f>
        <v>#REF!</v>
      </c>
      <c r="AP84" s="9" t="e">
        <f>SUMIF(#REF!,'13.CH'!#REF!,#REF!)</f>
        <v>#REF!</v>
      </c>
      <c r="AQ84" s="9" t="e">
        <f>SUMIF(#REF!,'13.CH'!#REF!,#REF!)</f>
        <v>#REF!</v>
      </c>
      <c r="AR84" s="9" t="e">
        <f>SUMIF(#REF!,'13.CH'!#REF!,#REF!)</f>
        <v>#REF!</v>
      </c>
      <c r="AS84" s="9" t="e">
        <f>SUMIF(#REF!,'13.CH'!#REF!,#REF!)</f>
        <v>#REF!</v>
      </c>
      <c r="AT84" s="9" t="e">
        <f>SUMIF(#REF!,'13.CH'!#REF!,#REF!)</f>
        <v>#REF!</v>
      </c>
      <c r="AU84" s="9" t="e">
        <f>SUMIF(#REF!,'13.CH'!#REF!,#REF!)</f>
        <v>#REF!</v>
      </c>
      <c r="AV84" s="9" t="e">
        <f>SUMIF(#REF!,'13.CH'!#REF!,#REF!)</f>
        <v>#REF!</v>
      </c>
      <c r="AW84" s="9" t="e">
        <f>SUMIF(#REF!,'13.CH'!#REF!,#REF!)</f>
        <v>#REF!</v>
      </c>
      <c r="AX84" s="9" t="e">
        <f>SUMIF(#REF!,'13.CH'!#REF!,#REF!)</f>
        <v>#REF!</v>
      </c>
      <c r="AY84" s="9" t="e">
        <f>SUMIF(#REF!,'13.CH'!#REF!,#REF!)</f>
        <v>#REF!</v>
      </c>
      <c r="AZ84" s="9" t="e">
        <f>SUMIF(#REF!,'13.CH'!#REF!,#REF!)</f>
        <v>#REF!</v>
      </c>
      <c r="BA84" s="9" t="e">
        <f>SUMIF(#REF!,'13.CH'!#REF!,#REF!)</f>
        <v>#REF!</v>
      </c>
      <c r="BB84" s="9" t="e">
        <f>SUMIF(#REF!,'13.CH'!#REF!,#REF!)</f>
        <v>#REF!</v>
      </c>
      <c r="BC84" s="9" t="e">
        <f>SUMIF(#REF!,'13.CH'!#REF!,#REF!)</f>
        <v>#REF!</v>
      </c>
      <c r="BD84" s="9" t="e">
        <f>SUMIF(#REF!,'13.CH'!#REF!,#REF!)</f>
        <v>#REF!</v>
      </c>
      <c r="BE84" s="85" t="e">
        <f>SUMIF(#REF!,'13.CH'!#REF!,#REF!)</f>
        <v>#REF!</v>
      </c>
    </row>
    <row r="85" spans="1:57" hidden="1" x14ac:dyDescent="0.2">
      <c r="A85" s="7">
        <v>2</v>
      </c>
      <c r="B85" s="13" t="s">
        <v>55</v>
      </c>
      <c r="C85" s="7" t="s">
        <v>15</v>
      </c>
      <c r="D85" s="400"/>
      <c r="E85" s="82"/>
      <c r="F85" s="9"/>
      <c r="G85" s="9"/>
      <c r="H85" s="9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9"/>
      <c r="X85" s="9"/>
      <c r="Y85" s="9"/>
      <c r="Z85" s="9"/>
      <c r="AA85" s="9"/>
      <c r="AB85" s="9"/>
      <c r="AC85" s="9"/>
      <c r="AD85" s="82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85"/>
    </row>
    <row r="86" spans="1:57" hidden="1" x14ac:dyDescent="0.2">
      <c r="A86" s="9">
        <v>2.1</v>
      </c>
      <c r="B86" s="11" t="s">
        <v>56</v>
      </c>
      <c r="C86" s="9" t="s">
        <v>16</v>
      </c>
      <c r="D86" s="400"/>
      <c r="E86" s="82"/>
      <c r="F86" s="9" t="e">
        <f>SUMIF(#REF!,'13.CH'!#REF!,#REF!)</f>
        <v>#REF!</v>
      </c>
      <c r="G86" s="9" t="e">
        <f>SUMIF(#REF!,'13.CH'!#REF!,#REF!)</f>
        <v>#REF!</v>
      </c>
      <c r="H86" s="9" t="e">
        <f>SUMIF(#REF!,'13.CH'!#REF!,#REF!)</f>
        <v>#REF!</v>
      </c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9" t="e">
        <f>SUMIF(#REF!,'13.CH'!#REF!,#REF!)</f>
        <v>#REF!</v>
      </c>
      <c r="X86" s="9" t="e">
        <f>SUMIF(#REF!,'13.CH'!#REF!,#REF!)</f>
        <v>#REF!</v>
      </c>
      <c r="Y86" s="9" t="e">
        <f>SUMIF(#REF!,'13.CH'!#REF!,#REF!)</f>
        <v>#REF!</v>
      </c>
      <c r="Z86" s="9" t="e">
        <f>SUMIF(#REF!,'13.CH'!#REF!,#REF!)</f>
        <v>#REF!</v>
      </c>
      <c r="AA86" s="9" t="e">
        <f>SUMIF(#REF!,'13.CH'!#REF!,#REF!)</f>
        <v>#REF!</v>
      </c>
      <c r="AB86" s="9" t="e">
        <f>SUMIF(#REF!,'13.CH'!#REF!,#REF!)</f>
        <v>#REF!</v>
      </c>
      <c r="AC86" s="9" t="e">
        <f>SUMIF(#REF!,'13.CH'!#REF!,#REF!)</f>
        <v>#REF!</v>
      </c>
      <c r="AD86" s="82" t="e">
        <f>SUMIF(#REF!,'13.CH'!#REF!,#REF!)</f>
        <v>#REF!</v>
      </c>
      <c r="AE86" s="9" t="e">
        <f>SUMIF(#REF!,'13.CH'!#REF!,#REF!)</f>
        <v>#REF!</v>
      </c>
      <c r="AF86" s="9" t="e">
        <f>SUMIF(#REF!,'13.CH'!#REF!,#REF!)</f>
        <v>#REF!</v>
      </c>
      <c r="AG86" s="9" t="e">
        <f>SUMIF(#REF!,'13.CH'!#REF!,#REF!)</f>
        <v>#REF!</v>
      </c>
      <c r="AH86" s="9" t="e">
        <f>SUMIF(#REF!,'13.CH'!#REF!,#REF!)</f>
        <v>#REF!</v>
      </c>
      <c r="AI86" s="9" t="e">
        <f>SUMIF(#REF!,'13.CH'!#REF!,#REF!)</f>
        <v>#REF!</v>
      </c>
      <c r="AJ86" s="9" t="e">
        <f>SUMIF(#REF!,'13.CH'!#REF!,#REF!)</f>
        <v>#REF!</v>
      </c>
      <c r="AK86" s="9" t="e">
        <f>SUMIF(#REF!,'13.CH'!#REF!,#REF!)</f>
        <v>#REF!</v>
      </c>
      <c r="AL86" s="9" t="e">
        <f>SUMIF(#REF!,'13.CH'!#REF!,#REF!)</f>
        <v>#REF!</v>
      </c>
      <c r="AM86" s="9" t="e">
        <f>SUMIF(#REF!,'13.CH'!#REF!,#REF!)</f>
        <v>#REF!</v>
      </c>
      <c r="AN86" s="9" t="e">
        <f>SUMIF(#REF!,'13.CH'!#REF!,#REF!)</f>
        <v>#REF!</v>
      </c>
      <c r="AO86" s="9" t="e">
        <f>SUMIF(#REF!,'13.CH'!#REF!,#REF!)</f>
        <v>#REF!</v>
      </c>
      <c r="AP86" s="9" t="e">
        <f>SUMIF(#REF!,'13.CH'!#REF!,#REF!)</f>
        <v>#REF!</v>
      </c>
      <c r="AQ86" s="9" t="e">
        <f>SUMIF(#REF!,'13.CH'!#REF!,#REF!)</f>
        <v>#REF!</v>
      </c>
      <c r="AR86" s="9" t="e">
        <f>SUMIF(#REF!,'13.CH'!#REF!,#REF!)</f>
        <v>#REF!</v>
      </c>
      <c r="AS86" s="9" t="e">
        <f>SUMIF(#REF!,'13.CH'!#REF!,#REF!)</f>
        <v>#REF!</v>
      </c>
      <c r="AT86" s="9" t="e">
        <f>SUMIF(#REF!,'13.CH'!#REF!,#REF!)</f>
        <v>#REF!</v>
      </c>
      <c r="AU86" s="9" t="e">
        <f>SUMIF(#REF!,'13.CH'!#REF!,#REF!)</f>
        <v>#REF!</v>
      </c>
      <c r="AV86" s="9" t="e">
        <f>SUMIF(#REF!,'13.CH'!#REF!,#REF!)</f>
        <v>#REF!</v>
      </c>
      <c r="AW86" s="9" t="e">
        <f>SUMIF(#REF!,'13.CH'!#REF!,#REF!)</f>
        <v>#REF!</v>
      </c>
      <c r="AX86" s="9" t="e">
        <f>SUMIF(#REF!,'13.CH'!#REF!,#REF!)</f>
        <v>#REF!</v>
      </c>
      <c r="AY86" s="9" t="e">
        <f>SUMIF(#REF!,'13.CH'!#REF!,#REF!)</f>
        <v>#REF!</v>
      </c>
      <c r="AZ86" s="9" t="e">
        <f>SUMIF(#REF!,'13.CH'!#REF!,#REF!)</f>
        <v>#REF!</v>
      </c>
      <c r="BA86" s="9" t="e">
        <f>SUMIF(#REF!,'13.CH'!#REF!,#REF!)</f>
        <v>#REF!</v>
      </c>
      <c r="BB86" s="9" t="e">
        <f>SUMIF(#REF!,'13.CH'!#REF!,#REF!)</f>
        <v>#REF!</v>
      </c>
      <c r="BC86" s="9" t="e">
        <f>SUMIF(#REF!,'13.CH'!#REF!,#REF!)</f>
        <v>#REF!</v>
      </c>
      <c r="BD86" s="9" t="e">
        <f>SUMIF(#REF!,'13.CH'!#REF!,#REF!)</f>
        <v>#REF!</v>
      </c>
      <c r="BE86" s="85" t="e">
        <f>SUMIF(#REF!,'13.CH'!#REF!,#REF!)</f>
        <v>#REF!</v>
      </c>
    </row>
    <row r="87" spans="1:57" hidden="1" x14ac:dyDescent="0.2">
      <c r="A87" s="9">
        <v>2.2000000000000002</v>
      </c>
      <c r="B87" s="11" t="s">
        <v>57</v>
      </c>
      <c r="C87" s="9" t="s">
        <v>17</v>
      </c>
      <c r="D87" s="400"/>
      <c r="E87" s="82"/>
      <c r="F87" s="9" t="e">
        <f>SUMIF(#REF!,'13.CH'!#REF!,#REF!)</f>
        <v>#REF!</v>
      </c>
      <c r="G87" s="9" t="e">
        <f>SUMIF(#REF!,'13.CH'!#REF!,#REF!)</f>
        <v>#REF!</v>
      </c>
      <c r="H87" s="9" t="e">
        <f>SUMIF(#REF!,'13.CH'!#REF!,#REF!)</f>
        <v>#REF!</v>
      </c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9" t="e">
        <f>SUMIF(#REF!,'13.CH'!#REF!,#REF!)</f>
        <v>#REF!</v>
      </c>
      <c r="X87" s="9" t="e">
        <f>SUMIF(#REF!,'13.CH'!#REF!,#REF!)</f>
        <v>#REF!</v>
      </c>
      <c r="Y87" s="9" t="e">
        <f>SUMIF(#REF!,'13.CH'!#REF!,#REF!)</f>
        <v>#REF!</v>
      </c>
      <c r="Z87" s="9" t="e">
        <f>SUMIF(#REF!,'13.CH'!#REF!,#REF!)</f>
        <v>#REF!</v>
      </c>
      <c r="AA87" s="9" t="e">
        <f>SUMIF(#REF!,'13.CH'!#REF!,#REF!)</f>
        <v>#REF!</v>
      </c>
      <c r="AB87" s="9" t="e">
        <f>SUMIF(#REF!,'13.CH'!#REF!,#REF!)</f>
        <v>#REF!</v>
      </c>
      <c r="AC87" s="9" t="e">
        <f>SUMIF(#REF!,'13.CH'!#REF!,#REF!)</f>
        <v>#REF!</v>
      </c>
      <c r="AD87" s="82" t="e">
        <f>SUMIF(#REF!,'13.CH'!#REF!,#REF!)</f>
        <v>#REF!</v>
      </c>
      <c r="AE87" s="9" t="e">
        <f>SUMIF(#REF!,'13.CH'!#REF!,#REF!)</f>
        <v>#REF!</v>
      </c>
      <c r="AF87" s="9" t="e">
        <f>SUMIF(#REF!,'13.CH'!#REF!,#REF!)</f>
        <v>#REF!</v>
      </c>
      <c r="AG87" s="9" t="e">
        <f>SUMIF(#REF!,'13.CH'!#REF!,#REF!)</f>
        <v>#REF!</v>
      </c>
      <c r="AH87" s="9" t="e">
        <f>SUMIF(#REF!,'13.CH'!#REF!,#REF!)</f>
        <v>#REF!</v>
      </c>
      <c r="AI87" s="9" t="e">
        <f>SUMIF(#REF!,'13.CH'!#REF!,#REF!)</f>
        <v>#REF!</v>
      </c>
      <c r="AJ87" s="9" t="e">
        <f>SUMIF(#REF!,'13.CH'!#REF!,#REF!)</f>
        <v>#REF!</v>
      </c>
      <c r="AK87" s="9" t="e">
        <f>SUMIF(#REF!,'13.CH'!#REF!,#REF!)</f>
        <v>#REF!</v>
      </c>
      <c r="AL87" s="9" t="e">
        <f>SUMIF(#REF!,'13.CH'!#REF!,#REF!)</f>
        <v>#REF!</v>
      </c>
      <c r="AM87" s="9" t="e">
        <f>SUMIF(#REF!,'13.CH'!#REF!,#REF!)</f>
        <v>#REF!</v>
      </c>
      <c r="AN87" s="9" t="e">
        <f>SUMIF(#REF!,'13.CH'!#REF!,#REF!)</f>
        <v>#REF!</v>
      </c>
      <c r="AO87" s="9" t="e">
        <f>SUMIF(#REF!,'13.CH'!#REF!,#REF!)</f>
        <v>#REF!</v>
      </c>
      <c r="AP87" s="9" t="e">
        <f>SUMIF(#REF!,'13.CH'!#REF!,#REF!)</f>
        <v>#REF!</v>
      </c>
      <c r="AQ87" s="9" t="e">
        <f>SUMIF(#REF!,'13.CH'!#REF!,#REF!)</f>
        <v>#REF!</v>
      </c>
      <c r="AR87" s="9" t="e">
        <f>SUMIF(#REF!,'13.CH'!#REF!,#REF!)</f>
        <v>#REF!</v>
      </c>
      <c r="AS87" s="9" t="e">
        <f>SUMIF(#REF!,'13.CH'!#REF!,#REF!)</f>
        <v>#REF!</v>
      </c>
      <c r="AT87" s="9" t="e">
        <f>SUMIF(#REF!,'13.CH'!#REF!,#REF!)</f>
        <v>#REF!</v>
      </c>
      <c r="AU87" s="9" t="e">
        <f>SUMIF(#REF!,'13.CH'!#REF!,#REF!)</f>
        <v>#REF!</v>
      </c>
      <c r="AV87" s="9" t="e">
        <f>SUMIF(#REF!,'13.CH'!#REF!,#REF!)</f>
        <v>#REF!</v>
      </c>
      <c r="AW87" s="9" t="e">
        <f>SUMIF(#REF!,'13.CH'!#REF!,#REF!)</f>
        <v>#REF!</v>
      </c>
      <c r="AX87" s="9" t="e">
        <f>SUMIF(#REF!,'13.CH'!#REF!,#REF!)</f>
        <v>#REF!</v>
      </c>
      <c r="AY87" s="9" t="e">
        <f>SUMIF(#REF!,'13.CH'!#REF!,#REF!)</f>
        <v>#REF!</v>
      </c>
      <c r="AZ87" s="9" t="e">
        <f>SUMIF(#REF!,'13.CH'!#REF!,#REF!)</f>
        <v>#REF!</v>
      </c>
      <c r="BA87" s="9" t="e">
        <f>SUMIF(#REF!,'13.CH'!#REF!,#REF!)</f>
        <v>#REF!</v>
      </c>
      <c r="BB87" s="9" t="e">
        <f>SUMIF(#REF!,'13.CH'!#REF!,#REF!)</f>
        <v>#REF!</v>
      </c>
      <c r="BC87" s="9" t="e">
        <f>SUMIF(#REF!,'13.CH'!#REF!,#REF!)</f>
        <v>#REF!</v>
      </c>
      <c r="BD87" s="9" t="e">
        <f>SUMIF(#REF!,'13.CH'!#REF!,#REF!)</f>
        <v>#REF!</v>
      </c>
      <c r="BE87" s="85" t="e">
        <f>SUMIF(#REF!,'13.CH'!#REF!,#REF!)</f>
        <v>#REF!</v>
      </c>
    </row>
    <row r="88" spans="1:57" hidden="1" x14ac:dyDescent="0.2">
      <c r="A88" s="9">
        <v>2.2999999999999998</v>
      </c>
      <c r="B88" s="11" t="s">
        <v>58</v>
      </c>
      <c r="C88" s="9" t="s">
        <v>18</v>
      </c>
      <c r="D88" s="400"/>
      <c r="E88" s="82"/>
      <c r="F88" s="9" t="e">
        <f>SUMIF(#REF!,'13.CH'!#REF!,#REF!)</f>
        <v>#REF!</v>
      </c>
      <c r="G88" s="9" t="e">
        <f>SUMIF(#REF!,'13.CH'!#REF!,#REF!)</f>
        <v>#REF!</v>
      </c>
      <c r="H88" s="9" t="e">
        <f>SUMIF(#REF!,'13.CH'!#REF!,#REF!)</f>
        <v>#REF!</v>
      </c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9" t="e">
        <f>SUMIF(#REF!,'13.CH'!#REF!,#REF!)</f>
        <v>#REF!</v>
      </c>
      <c r="X88" s="9" t="e">
        <f>SUMIF(#REF!,'13.CH'!#REF!,#REF!)</f>
        <v>#REF!</v>
      </c>
      <c r="Y88" s="9" t="e">
        <f>SUMIF(#REF!,'13.CH'!#REF!,#REF!)</f>
        <v>#REF!</v>
      </c>
      <c r="Z88" s="9" t="e">
        <f>SUMIF(#REF!,'13.CH'!#REF!,#REF!)</f>
        <v>#REF!</v>
      </c>
      <c r="AA88" s="9" t="e">
        <f>SUMIF(#REF!,'13.CH'!#REF!,#REF!)</f>
        <v>#REF!</v>
      </c>
      <c r="AB88" s="9" t="e">
        <f>SUMIF(#REF!,'13.CH'!#REF!,#REF!)</f>
        <v>#REF!</v>
      </c>
      <c r="AC88" s="9" t="e">
        <f>SUMIF(#REF!,'13.CH'!#REF!,#REF!)</f>
        <v>#REF!</v>
      </c>
      <c r="AD88" s="82" t="e">
        <f>SUMIF(#REF!,'13.CH'!#REF!,#REF!)</f>
        <v>#REF!</v>
      </c>
      <c r="AE88" s="9" t="e">
        <f>SUMIF(#REF!,'13.CH'!#REF!,#REF!)</f>
        <v>#REF!</v>
      </c>
      <c r="AF88" s="9" t="e">
        <f>SUMIF(#REF!,'13.CH'!#REF!,#REF!)</f>
        <v>#REF!</v>
      </c>
      <c r="AG88" s="9" t="e">
        <f>SUMIF(#REF!,'13.CH'!#REF!,#REF!)</f>
        <v>#REF!</v>
      </c>
      <c r="AH88" s="9" t="e">
        <f>SUMIF(#REF!,'13.CH'!#REF!,#REF!)</f>
        <v>#REF!</v>
      </c>
      <c r="AI88" s="9" t="e">
        <f>SUMIF(#REF!,'13.CH'!#REF!,#REF!)</f>
        <v>#REF!</v>
      </c>
      <c r="AJ88" s="9" t="e">
        <f>SUMIF(#REF!,'13.CH'!#REF!,#REF!)</f>
        <v>#REF!</v>
      </c>
      <c r="AK88" s="9" t="e">
        <f>SUMIF(#REF!,'13.CH'!#REF!,#REF!)</f>
        <v>#REF!</v>
      </c>
      <c r="AL88" s="9" t="e">
        <f>SUMIF(#REF!,'13.CH'!#REF!,#REF!)</f>
        <v>#REF!</v>
      </c>
      <c r="AM88" s="9" t="e">
        <f>SUMIF(#REF!,'13.CH'!#REF!,#REF!)</f>
        <v>#REF!</v>
      </c>
      <c r="AN88" s="9" t="e">
        <f>SUMIF(#REF!,'13.CH'!#REF!,#REF!)</f>
        <v>#REF!</v>
      </c>
      <c r="AO88" s="9" t="e">
        <f>SUMIF(#REF!,'13.CH'!#REF!,#REF!)</f>
        <v>#REF!</v>
      </c>
      <c r="AP88" s="9" t="e">
        <f>SUMIF(#REF!,'13.CH'!#REF!,#REF!)</f>
        <v>#REF!</v>
      </c>
      <c r="AQ88" s="9" t="e">
        <f>SUMIF(#REF!,'13.CH'!#REF!,#REF!)</f>
        <v>#REF!</v>
      </c>
      <c r="AR88" s="9" t="e">
        <f>SUMIF(#REF!,'13.CH'!#REF!,#REF!)</f>
        <v>#REF!</v>
      </c>
      <c r="AS88" s="9" t="e">
        <f>SUMIF(#REF!,'13.CH'!#REF!,#REF!)</f>
        <v>#REF!</v>
      </c>
      <c r="AT88" s="9" t="e">
        <f>SUMIF(#REF!,'13.CH'!#REF!,#REF!)</f>
        <v>#REF!</v>
      </c>
      <c r="AU88" s="9" t="e">
        <f>SUMIF(#REF!,'13.CH'!#REF!,#REF!)</f>
        <v>#REF!</v>
      </c>
      <c r="AV88" s="9" t="e">
        <f>SUMIF(#REF!,'13.CH'!#REF!,#REF!)</f>
        <v>#REF!</v>
      </c>
      <c r="AW88" s="9" t="e">
        <f>SUMIF(#REF!,'13.CH'!#REF!,#REF!)</f>
        <v>#REF!</v>
      </c>
      <c r="AX88" s="9" t="e">
        <f>SUMIF(#REF!,'13.CH'!#REF!,#REF!)</f>
        <v>#REF!</v>
      </c>
      <c r="AY88" s="9" t="e">
        <f>SUMIF(#REF!,'13.CH'!#REF!,#REF!)</f>
        <v>#REF!</v>
      </c>
      <c r="AZ88" s="9" t="e">
        <f>SUMIF(#REF!,'13.CH'!#REF!,#REF!)</f>
        <v>#REF!</v>
      </c>
      <c r="BA88" s="9" t="e">
        <f>SUMIF(#REF!,'13.CH'!#REF!,#REF!)</f>
        <v>#REF!</v>
      </c>
      <c r="BB88" s="9" t="e">
        <f>SUMIF(#REF!,'13.CH'!#REF!,#REF!)</f>
        <v>#REF!</v>
      </c>
      <c r="BC88" s="9" t="e">
        <f>SUMIF(#REF!,'13.CH'!#REF!,#REF!)</f>
        <v>#REF!</v>
      </c>
      <c r="BD88" s="9" t="e">
        <f>SUMIF(#REF!,'13.CH'!#REF!,#REF!)</f>
        <v>#REF!</v>
      </c>
      <c r="BE88" s="85" t="e">
        <f>SUMIF(#REF!,'13.CH'!#REF!,#REF!)</f>
        <v>#REF!</v>
      </c>
    </row>
    <row r="89" spans="1:57" hidden="1" x14ac:dyDescent="0.2">
      <c r="A89" s="9">
        <v>2.4</v>
      </c>
      <c r="B89" s="11" t="s">
        <v>59</v>
      </c>
      <c r="C89" s="9" t="s">
        <v>19</v>
      </c>
      <c r="D89" s="400"/>
      <c r="E89" s="82"/>
      <c r="F89" s="9" t="e">
        <f>SUMIF(#REF!,'13.CH'!#REF!,#REF!)</f>
        <v>#REF!</v>
      </c>
      <c r="G89" s="9" t="e">
        <f>SUMIF(#REF!,'13.CH'!#REF!,#REF!)</f>
        <v>#REF!</v>
      </c>
      <c r="H89" s="9" t="e">
        <f>SUMIF(#REF!,'13.CH'!#REF!,#REF!)</f>
        <v>#REF!</v>
      </c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9" t="e">
        <f>SUMIF(#REF!,'13.CH'!#REF!,#REF!)</f>
        <v>#REF!</v>
      </c>
      <c r="X89" s="9" t="e">
        <f>SUMIF(#REF!,'13.CH'!#REF!,#REF!)</f>
        <v>#REF!</v>
      </c>
      <c r="Y89" s="9" t="e">
        <f>SUMIF(#REF!,'13.CH'!#REF!,#REF!)</f>
        <v>#REF!</v>
      </c>
      <c r="Z89" s="9" t="e">
        <f>SUMIF(#REF!,'13.CH'!#REF!,#REF!)</f>
        <v>#REF!</v>
      </c>
      <c r="AA89" s="9" t="e">
        <f>SUMIF(#REF!,'13.CH'!#REF!,#REF!)</f>
        <v>#REF!</v>
      </c>
      <c r="AB89" s="9" t="e">
        <f>SUMIF(#REF!,'13.CH'!#REF!,#REF!)</f>
        <v>#REF!</v>
      </c>
      <c r="AC89" s="9" t="e">
        <f>SUMIF(#REF!,'13.CH'!#REF!,#REF!)</f>
        <v>#REF!</v>
      </c>
      <c r="AD89" s="82" t="e">
        <f>SUMIF(#REF!,'13.CH'!#REF!,#REF!)</f>
        <v>#REF!</v>
      </c>
      <c r="AE89" s="9" t="e">
        <f>SUMIF(#REF!,'13.CH'!#REF!,#REF!)</f>
        <v>#REF!</v>
      </c>
      <c r="AF89" s="9" t="e">
        <f>SUMIF(#REF!,'13.CH'!#REF!,#REF!)</f>
        <v>#REF!</v>
      </c>
      <c r="AG89" s="9" t="e">
        <f>SUMIF(#REF!,'13.CH'!#REF!,#REF!)</f>
        <v>#REF!</v>
      </c>
      <c r="AH89" s="9" t="e">
        <f>SUMIF(#REF!,'13.CH'!#REF!,#REF!)</f>
        <v>#REF!</v>
      </c>
      <c r="AI89" s="9" t="e">
        <f>SUMIF(#REF!,'13.CH'!#REF!,#REF!)</f>
        <v>#REF!</v>
      </c>
      <c r="AJ89" s="9" t="e">
        <f>SUMIF(#REF!,'13.CH'!#REF!,#REF!)</f>
        <v>#REF!</v>
      </c>
      <c r="AK89" s="9" t="e">
        <f>SUMIF(#REF!,'13.CH'!#REF!,#REF!)</f>
        <v>#REF!</v>
      </c>
      <c r="AL89" s="9" t="e">
        <f>SUMIF(#REF!,'13.CH'!#REF!,#REF!)</f>
        <v>#REF!</v>
      </c>
      <c r="AM89" s="9" t="e">
        <f>SUMIF(#REF!,'13.CH'!#REF!,#REF!)</f>
        <v>#REF!</v>
      </c>
      <c r="AN89" s="9" t="e">
        <f>SUMIF(#REF!,'13.CH'!#REF!,#REF!)</f>
        <v>#REF!</v>
      </c>
      <c r="AO89" s="9" t="e">
        <f>SUMIF(#REF!,'13.CH'!#REF!,#REF!)</f>
        <v>#REF!</v>
      </c>
      <c r="AP89" s="9" t="e">
        <f>SUMIF(#REF!,'13.CH'!#REF!,#REF!)</f>
        <v>#REF!</v>
      </c>
      <c r="AQ89" s="9" t="e">
        <f>SUMIF(#REF!,'13.CH'!#REF!,#REF!)</f>
        <v>#REF!</v>
      </c>
      <c r="AR89" s="9" t="e">
        <f>SUMIF(#REF!,'13.CH'!#REF!,#REF!)</f>
        <v>#REF!</v>
      </c>
      <c r="AS89" s="9" t="e">
        <f>SUMIF(#REF!,'13.CH'!#REF!,#REF!)</f>
        <v>#REF!</v>
      </c>
      <c r="AT89" s="9" t="e">
        <f>SUMIF(#REF!,'13.CH'!#REF!,#REF!)</f>
        <v>#REF!</v>
      </c>
      <c r="AU89" s="9" t="e">
        <f>SUMIF(#REF!,'13.CH'!#REF!,#REF!)</f>
        <v>#REF!</v>
      </c>
      <c r="AV89" s="9" t="e">
        <f>SUMIF(#REF!,'13.CH'!#REF!,#REF!)</f>
        <v>#REF!</v>
      </c>
      <c r="AW89" s="9" t="e">
        <f>SUMIF(#REF!,'13.CH'!#REF!,#REF!)</f>
        <v>#REF!</v>
      </c>
      <c r="AX89" s="9" t="e">
        <f>SUMIF(#REF!,'13.CH'!#REF!,#REF!)</f>
        <v>#REF!</v>
      </c>
      <c r="AY89" s="9" t="e">
        <f>SUMIF(#REF!,'13.CH'!#REF!,#REF!)</f>
        <v>#REF!</v>
      </c>
      <c r="AZ89" s="9" t="e">
        <f>SUMIF(#REF!,'13.CH'!#REF!,#REF!)</f>
        <v>#REF!</v>
      </c>
      <c r="BA89" s="9" t="e">
        <f>SUMIF(#REF!,'13.CH'!#REF!,#REF!)</f>
        <v>#REF!</v>
      </c>
      <c r="BB89" s="9" t="e">
        <f>SUMIF(#REF!,'13.CH'!#REF!,#REF!)</f>
        <v>#REF!</v>
      </c>
      <c r="BC89" s="9" t="e">
        <f>SUMIF(#REF!,'13.CH'!#REF!,#REF!)</f>
        <v>#REF!</v>
      </c>
      <c r="BD89" s="9" t="e">
        <f>SUMIF(#REF!,'13.CH'!#REF!,#REF!)</f>
        <v>#REF!</v>
      </c>
      <c r="BE89" s="85" t="e">
        <f>SUMIF(#REF!,'13.CH'!#REF!,#REF!)</f>
        <v>#REF!</v>
      </c>
    </row>
    <row r="90" spans="1:57" hidden="1" x14ac:dyDescent="0.2">
      <c r="A90" s="9">
        <v>2.5</v>
      </c>
      <c r="B90" s="11" t="s">
        <v>60</v>
      </c>
      <c r="C90" s="9" t="s">
        <v>20</v>
      </c>
      <c r="D90" s="400"/>
      <c r="E90" s="82"/>
      <c r="F90" s="9" t="e">
        <f>SUMIF(#REF!,'13.CH'!#REF!,#REF!)</f>
        <v>#REF!</v>
      </c>
      <c r="G90" s="9" t="e">
        <f>SUMIF(#REF!,'13.CH'!#REF!,#REF!)</f>
        <v>#REF!</v>
      </c>
      <c r="H90" s="9" t="e">
        <f>SUMIF(#REF!,'13.CH'!#REF!,#REF!)</f>
        <v>#REF!</v>
      </c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9" t="e">
        <f>SUMIF(#REF!,'13.CH'!#REF!,#REF!)</f>
        <v>#REF!</v>
      </c>
      <c r="X90" s="9" t="e">
        <f>SUMIF(#REF!,'13.CH'!#REF!,#REF!)</f>
        <v>#REF!</v>
      </c>
      <c r="Y90" s="9" t="e">
        <f>SUMIF(#REF!,'13.CH'!#REF!,#REF!)</f>
        <v>#REF!</v>
      </c>
      <c r="Z90" s="9" t="e">
        <f>SUMIF(#REF!,'13.CH'!#REF!,#REF!)</f>
        <v>#REF!</v>
      </c>
      <c r="AA90" s="9" t="e">
        <f>SUMIF(#REF!,'13.CH'!#REF!,#REF!)</f>
        <v>#REF!</v>
      </c>
      <c r="AB90" s="9" t="e">
        <f>SUMIF(#REF!,'13.CH'!#REF!,#REF!)</f>
        <v>#REF!</v>
      </c>
      <c r="AC90" s="9" t="e">
        <f>SUMIF(#REF!,'13.CH'!#REF!,#REF!)</f>
        <v>#REF!</v>
      </c>
      <c r="AD90" s="82" t="e">
        <f>SUMIF(#REF!,'13.CH'!#REF!,#REF!)</f>
        <v>#REF!</v>
      </c>
      <c r="AE90" s="9" t="e">
        <f>SUMIF(#REF!,'13.CH'!#REF!,#REF!)</f>
        <v>#REF!</v>
      </c>
      <c r="AF90" s="9" t="e">
        <f>SUMIF(#REF!,'13.CH'!#REF!,#REF!)</f>
        <v>#REF!</v>
      </c>
      <c r="AG90" s="9" t="e">
        <f>SUMIF(#REF!,'13.CH'!#REF!,#REF!)</f>
        <v>#REF!</v>
      </c>
      <c r="AH90" s="9" t="e">
        <f>SUMIF(#REF!,'13.CH'!#REF!,#REF!)</f>
        <v>#REF!</v>
      </c>
      <c r="AI90" s="9" t="e">
        <f>SUMIF(#REF!,'13.CH'!#REF!,#REF!)</f>
        <v>#REF!</v>
      </c>
      <c r="AJ90" s="9" t="e">
        <f>SUMIF(#REF!,'13.CH'!#REF!,#REF!)</f>
        <v>#REF!</v>
      </c>
      <c r="AK90" s="9" t="e">
        <f>SUMIF(#REF!,'13.CH'!#REF!,#REF!)</f>
        <v>#REF!</v>
      </c>
      <c r="AL90" s="9" t="e">
        <f>SUMIF(#REF!,'13.CH'!#REF!,#REF!)</f>
        <v>#REF!</v>
      </c>
      <c r="AM90" s="9" t="e">
        <f>SUMIF(#REF!,'13.CH'!#REF!,#REF!)</f>
        <v>#REF!</v>
      </c>
      <c r="AN90" s="9" t="e">
        <f>SUMIF(#REF!,'13.CH'!#REF!,#REF!)</f>
        <v>#REF!</v>
      </c>
      <c r="AO90" s="9" t="e">
        <f>SUMIF(#REF!,'13.CH'!#REF!,#REF!)</f>
        <v>#REF!</v>
      </c>
      <c r="AP90" s="9" t="e">
        <f>SUMIF(#REF!,'13.CH'!#REF!,#REF!)</f>
        <v>#REF!</v>
      </c>
      <c r="AQ90" s="9" t="e">
        <f>SUMIF(#REF!,'13.CH'!#REF!,#REF!)</f>
        <v>#REF!</v>
      </c>
      <c r="AR90" s="9" t="e">
        <f>SUMIF(#REF!,'13.CH'!#REF!,#REF!)</f>
        <v>#REF!</v>
      </c>
      <c r="AS90" s="9" t="e">
        <f>SUMIF(#REF!,'13.CH'!#REF!,#REF!)</f>
        <v>#REF!</v>
      </c>
      <c r="AT90" s="9" t="e">
        <f>SUMIF(#REF!,'13.CH'!#REF!,#REF!)</f>
        <v>#REF!</v>
      </c>
      <c r="AU90" s="9" t="e">
        <f>SUMIF(#REF!,'13.CH'!#REF!,#REF!)</f>
        <v>#REF!</v>
      </c>
      <c r="AV90" s="9" t="e">
        <f>SUMIF(#REF!,'13.CH'!#REF!,#REF!)</f>
        <v>#REF!</v>
      </c>
      <c r="AW90" s="9" t="e">
        <f>SUMIF(#REF!,'13.CH'!#REF!,#REF!)</f>
        <v>#REF!</v>
      </c>
      <c r="AX90" s="9" t="e">
        <f>SUMIF(#REF!,'13.CH'!#REF!,#REF!)</f>
        <v>#REF!</v>
      </c>
      <c r="AY90" s="9" t="e">
        <f>SUMIF(#REF!,'13.CH'!#REF!,#REF!)</f>
        <v>#REF!</v>
      </c>
      <c r="AZ90" s="9" t="e">
        <f>SUMIF(#REF!,'13.CH'!#REF!,#REF!)</f>
        <v>#REF!</v>
      </c>
      <c r="BA90" s="9" t="e">
        <f>SUMIF(#REF!,'13.CH'!#REF!,#REF!)</f>
        <v>#REF!</v>
      </c>
      <c r="BB90" s="9" t="e">
        <f>SUMIF(#REF!,'13.CH'!#REF!,#REF!)</f>
        <v>#REF!</v>
      </c>
      <c r="BC90" s="9" t="e">
        <f>SUMIF(#REF!,'13.CH'!#REF!,#REF!)</f>
        <v>#REF!</v>
      </c>
      <c r="BD90" s="9" t="e">
        <f>SUMIF(#REF!,'13.CH'!#REF!,#REF!)</f>
        <v>#REF!</v>
      </c>
      <c r="BE90" s="85" t="e">
        <f>SUMIF(#REF!,'13.CH'!#REF!,#REF!)</f>
        <v>#REF!</v>
      </c>
    </row>
    <row r="91" spans="1:57" hidden="1" x14ac:dyDescent="0.2">
      <c r="A91" s="9">
        <v>2.6</v>
      </c>
      <c r="B91" s="11" t="s">
        <v>61</v>
      </c>
      <c r="C91" s="9" t="s">
        <v>21</v>
      </c>
      <c r="D91" s="400"/>
      <c r="E91" s="82"/>
      <c r="F91" s="9" t="e">
        <f>SUMIF(#REF!,'13.CH'!#REF!,#REF!)</f>
        <v>#REF!</v>
      </c>
      <c r="G91" s="9" t="e">
        <f>SUMIF(#REF!,'13.CH'!#REF!,#REF!)</f>
        <v>#REF!</v>
      </c>
      <c r="H91" s="9" t="e">
        <f>SUMIF(#REF!,'13.CH'!#REF!,#REF!)</f>
        <v>#REF!</v>
      </c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9" t="e">
        <f>SUMIF(#REF!,'13.CH'!#REF!,#REF!)</f>
        <v>#REF!</v>
      </c>
      <c r="X91" s="9" t="e">
        <f>SUMIF(#REF!,'13.CH'!#REF!,#REF!)</f>
        <v>#REF!</v>
      </c>
      <c r="Y91" s="9" t="e">
        <f>SUMIF(#REF!,'13.CH'!#REF!,#REF!)</f>
        <v>#REF!</v>
      </c>
      <c r="Z91" s="9" t="e">
        <f>SUMIF(#REF!,'13.CH'!#REF!,#REF!)</f>
        <v>#REF!</v>
      </c>
      <c r="AA91" s="9" t="e">
        <f>SUMIF(#REF!,'13.CH'!#REF!,#REF!)</f>
        <v>#REF!</v>
      </c>
      <c r="AB91" s="9" t="e">
        <f>SUMIF(#REF!,'13.CH'!#REF!,#REF!)</f>
        <v>#REF!</v>
      </c>
      <c r="AC91" s="9" t="e">
        <f>SUMIF(#REF!,'13.CH'!#REF!,#REF!)</f>
        <v>#REF!</v>
      </c>
      <c r="AD91" s="82" t="e">
        <f>SUMIF(#REF!,'13.CH'!#REF!,#REF!)</f>
        <v>#REF!</v>
      </c>
      <c r="AE91" s="9" t="e">
        <f>SUMIF(#REF!,'13.CH'!#REF!,#REF!)</f>
        <v>#REF!</v>
      </c>
      <c r="AF91" s="9" t="e">
        <f>SUMIF(#REF!,'13.CH'!#REF!,#REF!)</f>
        <v>#REF!</v>
      </c>
      <c r="AG91" s="9" t="e">
        <f>SUMIF(#REF!,'13.CH'!#REF!,#REF!)</f>
        <v>#REF!</v>
      </c>
      <c r="AH91" s="9" t="e">
        <f>SUMIF(#REF!,'13.CH'!#REF!,#REF!)</f>
        <v>#REF!</v>
      </c>
      <c r="AI91" s="9" t="e">
        <f>SUMIF(#REF!,'13.CH'!#REF!,#REF!)</f>
        <v>#REF!</v>
      </c>
      <c r="AJ91" s="9" t="e">
        <f>SUMIF(#REF!,'13.CH'!#REF!,#REF!)</f>
        <v>#REF!</v>
      </c>
      <c r="AK91" s="9" t="e">
        <f>SUMIF(#REF!,'13.CH'!#REF!,#REF!)</f>
        <v>#REF!</v>
      </c>
      <c r="AL91" s="9" t="e">
        <f>SUMIF(#REF!,'13.CH'!#REF!,#REF!)</f>
        <v>#REF!</v>
      </c>
      <c r="AM91" s="9" t="e">
        <f>SUMIF(#REF!,'13.CH'!#REF!,#REF!)</f>
        <v>#REF!</v>
      </c>
      <c r="AN91" s="9" t="e">
        <f>SUMIF(#REF!,'13.CH'!#REF!,#REF!)</f>
        <v>#REF!</v>
      </c>
      <c r="AO91" s="9" t="e">
        <f>SUMIF(#REF!,'13.CH'!#REF!,#REF!)</f>
        <v>#REF!</v>
      </c>
      <c r="AP91" s="9" t="e">
        <f>SUMIF(#REF!,'13.CH'!#REF!,#REF!)</f>
        <v>#REF!</v>
      </c>
      <c r="AQ91" s="9" t="e">
        <f>SUMIF(#REF!,'13.CH'!#REF!,#REF!)</f>
        <v>#REF!</v>
      </c>
      <c r="AR91" s="9" t="e">
        <f>SUMIF(#REF!,'13.CH'!#REF!,#REF!)</f>
        <v>#REF!</v>
      </c>
      <c r="AS91" s="9" t="e">
        <f>SUMIF(#REF!,'13.CH'!#REF!,#REF!)</f>
        <v>#REF!</v>
      </c>
      <c r="AT91" s="9" t="e">
        <f>SUMIF(#REF!,'13.CH'!#REF!,#REF!)</f>
        <v>#REF!</v>
      </c>
      <c r="AU91" s="9" t="e">
        <f>SUMIF(#REF!,'13.CH'!#REF!,#REF!)</f>
        <v>#REF!</v>
      </c>
      <c r="AV91" s="9" t="e">
        <f>SUMIF(#REF!,'13.CH'!#REF!,#REF!)</f>
        <v>#REF!</v>
      </c>
      <c r="AW91" s="9" t="e">
        <f>SUMIF(#REF!,'13.CH'!#REF!,#REF!)</f>
        <v>#REF!</v>
      </c>
      <c r="AX91" s="9" t="e">
        <f>SUMIF(#REF!,'13.CH'!#REF!,#REF!)</f>
        <v>#REF!</v>
      </c>
      <c r="AY91" s="9" t="e">
        <f>SUMIF(#REF!,'13.CH'!#REF!,#REF!)</f>
        <v>#REF!</v>
      </c>
      <c r="AZ91" s="9" t="e">
        <f>SUMIF(#REF!,'13.CH'!#REF!,#REF!)</f>
        <v>#REF!</v>
      </c>
      <c r="BA91" s="9" t="e">
        <f>SUMIF(#REF!,'13.CH'!#REF!,#REF!)</f>
        <v>#REF!</v>
      </c>
      <c r="BB91" s="9" t="e">
        <f>SUMIF(#REF!,'13.CH'!#REF!,#REF!)</f>
        <v>#REF!</v>
      </c>
      <c r="BC91" s="9" t="e">
        <f>SUMIF(#REF!,'13.CH'!#REF!,#REF!)</f>
        <v>#REF!</v>
      </c>
      <c r="BD91" s="9" t="e">
        <f>SUMIF(#REF!,'13.CH'!#REF!,#REF!)</f>
        <v>#REF!</v>
      </c>
      <c r="BE91" s="85" t="e">
        <f>SUMIF(#REF!,'13.CH'!#REF!,#REF!)</f>
        <v>#REF!</v>
      </c>
    </row>
    <row r="92" spans="1:57" ht="25.5" hidden="1" x14ac:dyDescent="0.2">
      <c r="A92" s="9">
        <v>2.7</v>
      </c>
      <c r="B92" s="11" t="s">
        <v>62</v>
      </c>
      <c r="C92" s="9" t="s">
        <v>22</v>
      </c>
      <c r="D92" s="400"/>
      <c r="E92" s="82"/>
      <c r="F92" s="9" t="e">
        <f>SUMIF(#REF!,'13.CH'!#REF!,#REF!)</f>
        <v>#REF!</v>
      </c>
      <c r="G92" s="9" t="e">
        <f>SUMIF(#REF!,'13.CH'!#REF!,#REF!)</f>
        <v>#REF!</v>
      </c>
      <c r="H92" s="9" t="e">
        <f>SUMIF(#REF!,'13.CH'!#REF!,#REF!)</f>
        <v>#REF!</v>
      </c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9" t="e">
        <f>SUMIF(#REF!,'13.CH'!#REF!,#REF!)</f>
        <v>#REF!</v>
      </c>
      <c r="X92" s="9" t="e">
        <f>SUMIF(#REF!,'13.CH'!#REF!,#REF!)</f>
        <v>#REF!</v>
      </c>
      <c r="Y92" s="9" t="e">
        <f>SUMIF(#REF!,'13.CH'!#REF!,#REF!)</f>
        <v>#REF!</v>
      </c>
      <c r="Z92" s="9" t="e">
        <f>SUMIF(#REF!,'13.CH'!#REF!,#REF!)</f>
        <v>#REF!</v>
      </c>
      <c r="AA92" s="9" t="e">
        <f>SUMIF(#REF!,'13.CH'!#REF!,#REF!)</f>
        <v>#REF!</v>
      </c>
      <c r="AB92" s="9" t="e">
        <f>SUMIF(#REF!,'13.CH'!#REF!,#REF!)</f>
        <v>#REF!</v>
      </c>
      <c r="AC92" s="9" t="e">
        <f>SUMIF(#REF!,'13.CH'!#REF!,#REF!)</f>
        <v>#REF!</v>
      </c>
      <c r="AD92" s="82" t="e">
        <f>SUMIF(#REF!,'13.CH'!#REF!,#REF!)</f>
        <v>#REF!</v>
      </c>
      <c r="AE92" s="9" t="e">
        <f>SUMIF(#REF!,'13.CH'!#REF!,#REF!)</f>
        <v>#REF!</v>
      </c>
      <c r="AF92" s="9" t="e">
        <f>SUMIF(#REF!,'13.CH'!#REF!,#REF!)</f>
        <v>#REF!</v>
      </c>
      <c r="AG92" s="9" t="e">
        <f>SUMIF(#REF!,'13.CH'!#REF!,#REF!)</f>
        <v>#REF!</v>
      </c>
      <c r="AH92" s="9" t="e">
        <f>SUMIF(#REF!,'13.CH'!#REF!,#REF!)</f>
        <v>#REF!</v>
      </c>
      <c r="AI92" s="9" t="e">
        <f>SUMIF(#REF!,'13.CH'!#REF!,#REF!)</f>
        <v>#REF!</v>
      </c>
      <c r="AJ92" s="9" t="e">
        <f>SUMIF(#REF!,'13.CH'!#REF!,#REF!)</f>
        <v>#REF!</v>
      </c>
      <c r="AK92" s="9" t="e">
        <f>SUMIF(#REF!,'13.CH'!#REF!,#REF!)</f>
        <v>#REF!</v>
      </c>
      <c r="AL92" s="9" t="e">
        <f>SUMIF(#REF!,'13.CH'!#REF!,#REF!)</f>
        <v>#REF!</v>
      </c>
      <c r="AM92" s="9" t="e">
        <f>SUMIF(#REF!,'13.CH'!#REF!,#REF!)</f>
        <v>#REF!</v>
      </c>
      <c r="AN92" s="9" t="e">
        <f>SUMIF(#REF!,'13.CH'!#REF!,#REF!)</f>
        <v>#REF!</v>
      </c>
      <c r="AO92" s="9" t="e">
        <f>SUMIF(#REF!,'13.CH'!#REF!,#REF!)</f>
        <v>#REF!</v>
      </c>
      <c r="AP92" s="9" t="e">
        <f>SUMIF(#REF!,'13.CH'!#REF!,#REF!)</f>
        <v>#REF!</v>
      </c>
      <c r="AQ92" s="9" t="e">
        <f>SUMIF(#REF!,'13.CH'!#REF!,#REF!)</f>
        <v>#REF!</v>
      </c>
      <c r="AR92" s="9" t="e">
        <f>SUMIF(#REF!,'13.CH'!#REF!,#REF!)</f>
        <v>#REF!</v>
      </c>
      <c r="AS92" s="9" t="e">
        <f>SUMIF(#REF!,'13.CH'!#REF!,#REF!)</f>
        <v>#REF!</v>
      </c>
      <c r="AT92" s="9" t="e">
        <f>SUMIF(#REF!,'13.CH'!#REF!,#REF!)</f>
        <v>#REF!</v>
      </c>
      <c r="AU92" s="9" t="e">
        <f>SUMIF(#REF!,'13.CH'!#REF!,#REF!)</f>
        <v>#REF!</v>
      </c>
      <c r="AV92" s="9" t="e">
        <f>SUMIF(#REF!,'13.CH'!#REF!,#REF!)</f>
        <v>#REF!</v>
      </c>
      <c r="AW92" s="9" t="e">
        <f>SUMIF(#REF!,'13.CH'!#REF!,#REF!)</f>
        <v>#REF!</v>
      </c>
      <c r="AX92" s="9" t="e">
        <f>SUMIF(#REF!,'13.CH'!#REF!,#REF!)</f>
        <v>#REF!</v>
      </c>
      <c r="AY92" s="9" t="e">
        <f>SUMIF(#REF!,'13.CH'!#REF!,#REF!)</f>
        <v>#REF!</v>
      </c>
      <c r="AZ92" s="9" t="e">
        <f>SUMIF(#REF!,'13.CH'!#REF!,#REF!)</f>
        <v>#REF!</v>
      </c>
      <c r="BA92" s="9" t="e">
        <f>SUMIF(#REF!,'13.CH'!#REF!,#REF!)</f>
        <v>#REF!</v>
      </c>
      <c r="BB92" s="9" t="e">
        <f>SUMIF(#REF!,'13.CH'!#REF!,#REF!)</f>
        <v>#REF!</v>
      </c>
      <c r="BC92" s="9" t="e">
        <f>SUMIF(#REF!,'13.CH'!#REF!,#REF!)</f>
        <v>#REF!</v>
      </c>
      <c r="BD92" s="9" t="e">
        <f>SUMIF(#REF!,'13.CH'!#REF!,#REF!)</f>
        <v>#REF!</v>
      </c>
      <c r="BE92" s="85" t="e">
        <f>SUMIF(#REF!,'13.CH'!#REF!,#REF!)</f>
        <v>#REF!</v>
      </c>
    </row>
    <row r="93" spans="1:57" ht="25.5" hidden="1" x14ac:dyDescent="0.2">
      <c r="A93" s="9">
        <v>2.8</v>
      </c>
      <c r="B93" s="11" t="s">
        <v>63</v>
      </c>
      <c r="C93" s="9" t="s">
        <v>23</v>
      </c>
      <c r="D93" s="400"/>
      <c r="E93" s="82"/>
      <c r="F93" s="9" t="e">
        <f>SUMIF(#REF!,'13.CH'!#REF!,#REF!)</f>
        <v>#REF!</v>
      </c>
      <c r="G93" s="9" t="e">
        <f>SUMIF(#REF!,'13.CH'!#REF!,#REF!)</f>
        <v>#REF!</v>
      </c>
      <c r="H93" s="9" t="e">
        <f>SUMIF(#REF!,'13.CH'!#REF!,#REF!)</f>
        <v>#REF!</v>
      </c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9" t="e">
        <f>SUMIF(#REF!,'13.CH'!#REF!,#REF!)</f>
        <v>#REF!</v>
      </c>
      <c r="X93" s="9" t="e">
        <f>SUMIF(#REF!,'13.CH'!#REF!,#REF!)</f>
        <v>#REF!</v>
      </c>
      <c r="Y93" s="9" t="e">
        <f>SUMIF(#REF!,'13.CH'!#REF!,#REF!)</f>
        <v>#REF!</v>
      </c>
      <c r="Z93" s="9" t="e">
        <f>SUMIF(#REF!,'13.CH'!#REF!,#REF!)</f>
        <v>#REF!</v>
      </c>
      <c r="AA93" s="9" t="e">
        <f>SUMIF(#REF!,'13.CH'!#REF!,#REF!)</f>
        <v>#REF!</v>
      </c>
      <c r="AB93" s="9" t="e">
        <f>SUMIF(#REF!,'13.CH'!#REF!,#REF!)</f>
        <v>#REF!</v>
      </c>
      <c r="AC93" s="9" t="e">
        <f>SUMIF(#REF!,'13.CH'!#REF!,#REF!)</f>
        <v>#REF!</v>
      </c>
      <c r="AD93" s="82" t="e">
        <f>SUMIF(#REF!,'13.CH'!#REF!,#REF!)</f>
        <v>#REF!</v>
      </c>
      <c r="AE93" s="9" t="e">
        <f>SUMIF(#REF!,'13.CH'!#REF!,#REF!)</f>
        <v>#REF!</v>
      </c>
      <c r="AF93" s="9" t="e">
        <f>SUMIF(#REF!,'13.CH'!#REF!,#REF!)</f>
        <v>#REF!</v>
      </c>
      <c r="AG93" s="9" t="e">
        <f>SUMIF(#REF!,'13.CH'!#REF!,#REF!)</f>
        <v>#REF!</v>
      </c>
      <c r="AH93" s="9" t="e">
        <f>SUMIF(#REF!,'13.CH'!#REF!,#REF!)</f>
        <v>#REF!</v>
      </c>
      <c r="AI93" s="9" t="e">
        <f>SUMIF(#REF!,'13.CH'!#REF!,#REF!)</f>
        <v>#REF!</v>
      </c>
      <c r="AJ93" s="9" t="e">
        <f>SUMIF(#REF!,'13.CH'!#REF!,#REF!)</f>
        <v>#REF!</v>
      </c>
      <c r="AK93" s="9" t="e">
        <f>SUMIF(#REF!,'13.CH'!#REF!,#REF!)</f>
        <v>#REF!</v>
      </c>
      <c r="AL93" s="9" t="e">
        <f>SUMIF(#REF!,'13.CH'!#REF!,#REF!)</f>
        <v>#REF!</v>
      </c>
      <c r="AM93" s="9" t="e">
        <f>SUMIF(#REF!,'13.CH'!#REF!,#REF!)</f>
        <v>#REF!</v>
      </c>
      <c r="AN93" s="9" t="e">
        <f>SUMIF(#REF!,'13.CH'!#REF!,#REF!)</f>
        <v>#REF!</v>
      </c>
      <c r="AO93" s="9" t="e">
        <f>SUMIF(#REF!,'13.CH'!#REF!,#REF!)</f>
        <v>#REF!</v>
      </c>
      <c r="AP93" s="9" t="e">
        <f>SUMIF(#REF!,'13.CH'!#REF!,#REF!)</f>
        <v>#REF!</v>
      </c>
      <c r="AQ93" s="9" t="e">
        <f>SUMIF(#REF!,'13.CH'!#REF!,#REF!)</f>
        <v>#REF!</v>
      </c>
      <c r="AR93" s="9" t="e">
        <f>SUMIF(#REF!,'13.CH'!#REF!,#REF!)</f>
        <v>#REF!</v>
      </c>
      <c r="AS93" s="9" t="e">
        <f>SUMIF(#REF!,'13.CH'!#REF!,#REF!)</f>
        <v>#REF!</v>
      </c>
      <c r="AT93" s="9" t="e">
        <f>SUMIF(#REF!,'13.CH'!#REF!,#REF!)</f>
        <v>#REF!</v>
      </c>
      <c r="AU93" s="9" t="e">
        <f>SUMIF(#REF!,'13.CH'!#REF!,#REF!)</f>
        <v>#REF!</v>
      </c>
      <c r="AV93" s="9" t="e">
        <f>SUMIF(#REF!,'13.CH'!#REF!,#REF!)</f>
        <v>#REF!</v>
      </c>
      <c r="AW93" s="9" t="e">
        <f>SUMIF(#REF!,'13.CH'!#REF!,#REF!)</f>
        <v>#REF!</v>
      </c>
      <c r="AX93" s="9" t="e">
        <f>SUMIF(#REF!,'13.CH'!#REF!,#REF!)</f>
        <v>#REF!</v>
      </c>
      <c r="AY93" s="9" t="e">
        <f>SUMIF(#REF!,'13.CH'!#REF!,#REF!)</f>
        <v>#REF!</v>
      </c>
      <c r="AZ93" s="9" t="e">
        <f>SUMIF(#REF!,'13.CH'!#REF!,#REF!)</f>
        <v>#REF!</v>
      </c>
      <c r="BA93" s="9" t="e">
        <f>SUMIF(#REF!,'13.CH'!#REF!,#REF!)</f>
        <v>#REF!</v>
      </c>
      <c r="BB93" s="9" t="e">
        <f>SUMIF(#REF!,'13.CH'!#REF!,#REF!)</f>
        <v>#REF!</v>
      </c>
      <c r="BC93" s="9" t="e">
        <f>SUMIF(#REF!,'13.CH'!#REF!,#REF!)</f>
        <v>#REF!</v>
      </c>
      <c r="BD93" s="9" t="e">
        <f>SUMIF(#REF!,'13.CH'!#REF!,#REF!)</f>
        <v>#REF!</v>
      </c>
      <c r="BE93" s="85" t="e">
        <f>SUMIF(#REF!,'13.CH'!#REF!,#REF!)</f>
        <v>#REF!</v>
      </c>
    </row>
    <row r="94" spans="1:57" ht="38.25" hidden="1" x14ac:dyDescent="0.2">
      <c r="A94" s="9">
        <v>2.9</v>
      </c>
      <c r="B94" s="11" t="s">
        <v>64</v>
      </c>
      <c r="C94" s="9" t="s">
        <v>24</v>
      </c>
      <c r="D94" s="400"/>
      <c r="E94" s="82"/>
      <c r="F94" s="9" t="e">
        <f>SUMIF(#REF!,'13.CH'!#REF!,#REF!)</f>
        <v>#REF!</v>
      </c>
      <c r="G94" s="9" t="e">
        <f>SUMIF(#REF!,'13.CH'!#REF!,#REF!)</f>
        <v>#REF!</v>
      </c>
      <c r="H94" s="9" t="e">
        <f>SUMIF(#REF!,'13.CH'!#REF!,#REF!)</f>
        <v>#REF!</v>
      </c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9" t="e">
        <f>SUMIF(#REF!,'13.CH'!#REF!,#REF!)</f>
        <v>#REF!</v>
      </c>
      <c r="X94" s="9" t="e">
        <f>SUMIF(#REF!,'13.CH'!#REF!,#REF!)</f>
        <v>#REF!</v>
      </c>
      <c r="Y94" s="9" t="e">
        <f>SUMIF(#REF!,'13.CH'!#REF!,#REF!)</f>
        <v>#REF!</v>
      </c>
      <c r="Z94" s="9" t="e">
        <f>SUMIF(#REF!,'13.CH'!#REF!,#REF!)</f>
        <v>#REF!</v>
      </c>
      <c r="AA94" s="9" t="e">
        <f>SUMIF(#REF!,'13.CH'!#REF!,#REF!)</f>
        <v>#REF!</v>
      </c>
      <c r="AB94" s="9" t="e">
        <f>SUMIF(#REF!,'13.CH'!#REF!,#REF!)</f>
        <v>#REF!</v>
      </c>
      <c r="AC94" s="9" t="e">
        <f>SUMIF(#REF!,'13.CH'!#REF!,#REF!)</f>
        <v>#REF!</v>
      </c>
      <c r="AD94" s="82" t="e">
        <f>SUMIF(#REF!,'13.CH'!#REF!,#REF!)</f>
        <v>#REF!</v>
      </c>
      <c r="AE94" s="9" t="e">
        <f>SUMIF(#REF!,'13.CH'!#REF!,#REF!)</f>
        <v>#REF!</v>
      </c>
      <c r="AF94" s="9" t="e">
        <f>SUMIF(#REF!,'13.CH'!#REF!,#REF!)</f>
        <v>#REF!</v>
      </c>
      <c r="AG94" s="9" t="e">
        <f>SUMIF(#REF!,'13.CH'!#REF!,#REF!)</f>
        <v>#REF!</v>
      </c>
      <c r="AH94" s="9" t="e">
        <f>SUMIF(#REF!,'13.CH'!#REF!,#REF!)</f>
        <v>#REF!</v>
      </c>
      <c r="AI94" s="9" t="e">
        <f>SUMIF(#REF!,'13.CH'!#REF!,#REF!)</f>
        <v>#REF!</v>
      </c>
      <c r="AJ94" s="9" t="e">
        <f>SUMIF(#REF!,'13.CH'!#REF!,#REF!)</f>
        <v>#REF!</v>
      </c>
      <c r="AK94" s="9" t="e">
        <f>SUMIF(#REF!,'13.CH'!#REF!,#REF!)</f>
        <v>#REF!</v>
      </c>
      <c r="AL94" s="9" t="e">
        <f>SUMIF(#REF!,'13.CH'!#REF!,#REF!)</f>
        <v>#REF!</v>
      </c>
      <c r="AM94" s="9" t="e">
        <f>SUMIF(#REF!,'13.CH'!#REF!,#REF!)</f>
        <v>#REF!</v>
      </c>
      <c r="AN94" s="9" t="e">
        <f>SUMIF(#REF!,'13.CH'!#REF!,#REF!)</f>
        <v>#REF!</v>
      </c>
      <c r="AO94" s="9" t="e">
        <f>SUMIF(#REF!,'13.CH'!#REF!,#REF!)</f>
        <v>#REF!</v>
      </c>
      <c r="AP94" s="9" t="e">
        <f>SUMIF(#REF!,'13.CH'!#REF!,#REF!)</f>
        <v>#REF!</v>
      </c>
      <c r="AQ94" s="9" t="e">
        <f>SUMIF(#REF!,'13.CH'!#REF!,#REF!)</f>
        <v>#REF!</v>
      </c>
      <c r="AR94" s="9" t="e">
        <f>SUMIF(#REF!,'13.CH'!#REF!,#REF!)</f>
        <v>#REF!</v>
      </c>
      <c r="AS94" s="9" t="e">
        <f>SUMIF(#REF!,'13.CH'!#REF!,#REF!)</f>
        <v>#REF!</v>
      </c>
      <c r="AT94" s="9" t="e">
        <f>SUMIF(#REF!,'13.CH'!#REF!,#REF!)</f>
        <v>#REF!</v>
      </c>
      <c r="AU94" s="9" t="e">
        <f>SUMIF(#REF!,'13.CH'!#REF!,#REF!)</f>
        <v>#REF!</v>
      </c>
      <c r="AV94" s="9" t="e">
        <f>SUMIF(#REF!,'13.CH'!#REF!,#REF!)</f>
        <v>#REF!</v>
      </c>
      <c r="AW94" s="9" t="e">
        <f>SUMIF(#REF!,'13.CH'!#REF!,#REF!)</f>
        <v>#REF!</v>
      </c>
      <c r="AX94" s="9" t="e">
        <f>SUMIF(#REF!,'13.CH'!#REF!,#REF!)</f>
        <v>#REF!</v>
      </c>
      <c r="AY94" s="9" t="e">
        <f>SUMIF(#REF!,'13.CH'!#REF!,#REF!)</f>
        <v>#REF!</v>
      </c>
      <c r="AZ94" s="9" t="e">
        <f>SUMIF(#REF!,'13.CH'!#REF!,#REF!)</f>
        <v>#REF!</v>
      </c>
      <c r="BA94" s="9" t="e">
        <f>SUMIF(#REF!,'13.CH'!#REF!,#REF!)</f>
        <v>#REF!</v>
      </c>
      <c r="BB94" s="9" t="e">
        <f>SUMIF(#REF!,'13.CH'!#REF!,#REF!)</f>
        <v>#REF!</v>
      </c>
      <c r="BC94" s="9" t="e">
        <f>SUMIF(#REF!,'13.CH'!#REF!,#REF!)</f>
        <v>#REF!</v>
      </c>
      <c r="BD94" s="9" t="e">
        <f>SUMIF(#REF!,'13.CH'!#REF!,#REF!)</f>
        <v>#REF!</v>
      </c>
      <c r="BE94" s="85" t="e">
        <f>SUMIF(#REF!,'13.CH'!#REF!,#REF!)</f>
        <v>#REF!</v>
      </c>
    </row>
    <row r="95" spans="1:57" ht="25.5" hidden="1" x14ac:dyDescent="0.2">
      <c r="A95" s="12" t="s">
        <v>65</v>
      </c>
      <c r="B95" s="11" t="s">
        <v>66</v>
      </c>
      <c r="C95" s="9" t="s">
        <v>25</v>
      </c>
      <c r="D95" s="400"/>
      <c r="E95" s="82"/>
      <c r="F95" s="9" t="e">
        <f>SUMIF(#REF!,'13.CH'!#REF!,#REF!)</f>
        <v>#REF!</v>
      </c>
      <c r="G95" s="9" t="e">
        <f>SUMIF(#REF!,'13.CH'!#REF!,#REF!)</f>
        <v>#REF!</v>
      </c>
      <c r="H95" s="9" t="e">
        <f>SUMIF(#REF!,'13.CH'!#REF!,#REF!)</f>
        <v>#REF!</v>
      </c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9" t="e">
        <f>SUMIF(#REF!,'13.CH'!#REF!,#REF!)</f>
        <v>#REF!</v>
      </c>
      <c r="X95" s="9" t="e">
        <f>SUMIF(#REF!,'13.CH'!#REF!,#REF!)</f>
        <v>#REF!</v>
      </c>
      <c r="Y95" s="9" t="e">
        <f>SUMIF(#REF!,'13.CH'!#REF!,#REF!)</f>
        <v>#REF!</v>
      </c>
      <c r="Z95" s="9" t="e">
        <f>SUMIF(#REF!,'13.CH'!#REF!,#REF!)</f>
        <v>#REF!</v>
      </c>
      <c r="AA95" s="9" t="e">
        <f>SUMIF(#REF!,'13.CH'!#REF!,#REF!)</f>
        <v>#REF!</v>
      </c>
      <c r="AB95" s="9" t="e">
        <f>SUMIF(#REF!,'13.CH'!#REF!,#REF!)</f>
        <v>#REF!</v>
      </c>
      <c r="AC95" s="9" t="e">
        <f>SUMIF(#REF!,'13.CH'!#REF!,#REF!)</f>
        <v>#REF!</v>
      </c>
      <c r="AD95" s="82" t="e">
        <f>SUMIF(#REF!,'13.CH'!#REF!,#REF!)</f>
        <v>#REF!</v>
      </c>
      <c r="AE95" s="9" t="e">
        <f>SUMIF(#REF!,'13.CH'!#REF!,#REF!)</f>
        <v>#REF!</v>
      </c>
      <c r="AF95" s="9" t="e">
        <f>SUMIF(#REF!,'13.CH'!#REF!,#REF!)</f>
        <v>#REF!</v>
      </c>
      <c r="AG95" s="9" t="e">
        <f>SUMIF(#REF!,'13.CH'!#REF!,#REF!)</f>
        <v>#REF!</v>
      </c>
      <c r="AH95" s="9" t="e">
        <f>SUMIF(#REF!,'13.CH'!#REF!,#REF!)</f>
        <v>#REF!</v>
      </c>
      <c r="AI95" s="9" t="e">
        <f>SUMIF(#REF!,'13.CH'!#REF!,#REF!)</f>
        <v>#REF!</v>
      </c>
      <c r="AJ95" s="9" t="e">
        <f>SUMIF(#REF!,'13.CH'!#REF!,#REF!)</f>
        <v>#REF!</v>
      </c>
      <c r="AK95" s="9" t="e">
        <f>SUMIF(#REF!,'13.CH'!#REF!,#REF!)</f>
        <v>#REF!</v>
      </c>
      <c r="AL95" s="9" t="e">
        <f>SUMIF(#REF!,'13.CH'!#REF!,#REF!)</f>
        <v>#REF!</v>
      </c>
      <c r="AM95" s="9" t="e">
        <f>SUMIF(#REF!,'13.CH'!#REF!,#REF!)</f>
        <v>#REF!</v>
      </c>
      <c r="AN95" s="9" t="e">
        <f>SUMIF(#REF!,'13.CH'!#REF!,#REF!)</f>
        <v>#REF!</v>
      </c>
      <c r="AO95" s="9" t="e">
        <f>SUMIF(#REF!,'13.CH'!#REF!,#REF!)</f>
        <v>#REF!</v>
      </c>
      <c r="AP95" s="9" t="e">
        <f>SUMIF(#REF!,'13.CH'!#REF!,#REF!)</f>
        <v>#REF!</v>
      </c>
      <c r="AQ95" s="9" t="e">
        <f>SUMIF(#REF!,'13.CH'!#REF!,#REF!)</f>
        <v>#REF!</v>
      </c>
      <c r="AR95" s="9" t="e">
        <f>SUMIF(#REF!,'13.CH'!#REF!,#REF!)</f>
        <v>#REF!</v>
      </c>
      <c r="AS95" s="9" t="e">
        <f>SUMIF(#REF!,'13.CH'!#REF!,#REF!)</f>
        <v>#REF!</v>
      </c>
      <c r="AT95" s="9" t="e">
        <f>SUMIF(#REF!,'13.CH'!#REF!,#REF!)</f>
        <v>#REF!</v>
      </c>
      <c r="AU95" s="9" t="e">
        <f>SUMIF(#REF!,'13.CH'!#REF!,#REF!)</f>
        <v>#REF!</v>
      </c>
      <c r="AV95" s="9" t="e">
        <f>SUMIF(#REF!,'13.CH'!#REF!,#REF!)</f>
        <v>#REF!</v>
      </c>
      <c r="AW95" s="9" t="e">
        <f>SUMIF(#REF!,'13.CH'!#REF!,#REF!)</f>
        <v>#REF!</v>
      </c>
      <c r="AX95" s="9" t="e">
        <f>SUMIF(#REF!,'13.CH'!#REF!,#REF!)</f>
        <v>#REF!</v>
      </c>
      <c r="AY95" s="9" t="e">
        <f>SUMIF(#REF!,'13.CH'!#REF!,#REF!)</f>
        <v>#REF!</v>
      </c>
      <c r="AZ95" s="9" t="e">
        <f>SUMIF(#REF!,'13.CH'!#REF!,#REF!)</f>
        <v>#REF!</v>
      </c>
      <c r="BA95" s="9" t="e">
        <f>SUMIF(#REF!,'13.CH'!#REF!,#REF!)</f>
        <v>#REF!</v>
      </c>
      <c r="BB95" s="9" t="e">
        <f>SUMIF(#REF!,'13.CH'!#REF!,#REF!)</f>
        <v>#REF!</v>
      </c>
      <c r="BC95" s="9" t="e">
        <f>SUMIF(#REF!,'13.CH'!#REF!,#REF!)</f>
        <v>#REF!</v>
      </c>
      <c r="BD95" s="9" t="e">
        <f>SUMIF(#REF!,'13.CH'!#REF!,#REF!)</f>
        <v>#REF!</v>
      </c>
      <c r="BE95" s="85" t="e">
        <f>SUMIF(#REF!,'13.CH'!#REF!,#REF!)</f>
        <v>#REF!</v>
      </c>
    </row>
    <row r="96" spans="1:57" hidden="1" x14ac:dyDescent="0.2">
      <c r="A96" s="9">
        <v>2.11</v>
      </c>
      <c r="B96" s="11" t="s">
        <v>67</v>
      </c>
      <c r="C96" s="9" t="s">
        <v>26</v>
      </c>
      <c r="D96" s="400"/>
      <c r="E96" s="82"/>
      <c r="F96" s="9" t="e">
        <f>SUMIF(#REF!,'13.CH'!#REF!,#REF!)</f>
        <v>#REF!</v>
      </c>
      <c r="G96" s="9" t="e">
        <f>SUMIF(#REF!,'13.CH'!#REF!,#REF!)</f>
        <v>#REF!</v>
      </c>
      <c r="H96" s="9" t="e">
        <f>SUMIF(#REF!,'13.CH'!#REF!,#REF!)</f>
        <v>#REF!</v>
      </c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9" t="e">
        <f>SUMIF(#REF!,'13.CH'!#REF!,#REF!)</f>
        <v>#REF!</v>
      </c>
      <c r="X96" s="9" t="e">
        <f>SUMIF(#REF!,'13.CH'!#REF!,#REF!)</f>
        <v>#REF!</v>
      </c>
      <c r="Y96" s="9" t="e">
        <f>SUMIF(#REF!,'13.CH'!#REF!,#REF!)</f>
        <v>#REF!</v>
      </c>
      <c r="Z96" s="9" t="e">
        <f>SUMIF(#REF!,'13.CH'!#REF!,#REF!)</f>
        <v>#REF!</v>
      </c>
      <c r="AA96" s="9" t="e">
        <f>SUMIF(#REF!,'13.CH'!#REF!,#REF!)</f>
        <v>#REF!</v>
      </c>
      <c r="AB96" s="9" t="e">
        <f>SUMIF(#REF!,'13.CH'!#REF!,#REF!)</f>
        <v>#REF!</v>
      </c>
      <c r="AC96" s="9" t="e">
        <f>SUMIF(#REF!,'13.CH'!#REF!,#REF!)</f>
        <v>#REF!</v>
      </c>
      <c r="AD96" s="82" t="e">
        <f>SUMIF(#REF!,'13.CH'!#REF!,#REF!)</f>
        <v>#REF!</v>
      </c>
      <c r="AE96" s="9" t="e">
        <f>SUMIF(#REF!,'13.CH'!#REF!,#REF!)</f>
        <v>#REF!</v>
      </c>
      <c r="AF96" s="9" t="e">
        <f>SUMIF(#REF!,'13.CH'!#REF!,#REF!)</f>
        <v>#REF!</v>
      </c>
      <c r="AG96" s="9" t="e">
        <f>SUMIF(#REF!,'13.CH'!#REF!,#REF!)</f>
        <v>#REF!</v>
      </c>
      <c r="AH96" s="9" t="e">
        <f>SUMIF(#REF!,'13.CH'!#REF!,#REF!)</f>
        <v>#REF!</v>
      </c>
      <c r="AI96" s="9" t="e">
        <f>SUMIF(#REF!,'13.CH'!#REF!,#REF!)</f>
        <v>#REF!</v>
      </c>
      <c r="AJ96" s="9" t="e">
        <f>SUMIF(#REF!,'13.CH'!#REF!,#REF!)</f>
        <v>#REF!</v>
      </c>
      <c r="AK96" s="9" t="e">
        <f>SUMIF(#REF!,'13.CH'!#REF!,#REF!)</f>
        <v>#REF!</v>
      </c>
      <c r="AL96" s="9" t="e">
        <f>SUMIF(#REF!,'13.CH'!#REF!,#REF!)</f>
        <v>#REF!</v>
      </c>
      <c r="AM96" s="9" t="e">
        <f>SUMIF(#REF!,'13.CH'!#REF!,#REF!)</f>
        <v>#REF!</v>
      </c>
      <c r="AN96" s="9" t="e">
        <f>SUMIF(#REF!,'13.CH'!#REF!,#REF!)</f>
        <v>#REF!</v>
      </c>
      <c r="AO96" s="9" t="e">
        <f>SUMIF(#REF!,'13.CH'!#REF!,#REF!)</f>
        <v>#REF!</v>
      </c>
      <c r="AP96" s="9" t="e">
        <f>SUMIF(#REF!,'13.CH'!#REF!,#REF!)</f>
        <v>#REF!</v>
      </c>
      <c r="AQ96" s="9" t="e">
        <f>SUMIF(#REF!,'13.CH'!#REF!,#REF!)</f>
        <v>#REF!</v>
      </c>
      <c r="AR96" s="9" t="e">
        <f>SUMIF(#REF!,'13.CH'!#REF!,#REF!)</f>
        <v>#REF!</v>
      </c>
      <c r="AS96" s="9" t="e">
        <f>SUMIF(#REF!,'13.CH'!#REF!,#REF!)</f>
        <v>#REF!</v>
      </c>
      <c r="AT96" s="9" t="e">
        <f>SUMIF(#REF!,'13.CH'!#REF!,#REF!)</f>
        <v>#REF!</v>
      </c>
      <c r="AU96" s="9" t="e">
        <f>SUMIF(#REF!,'13.CH'!#REF!,#REF!)</f>
        <v>#REF!</v>
      </c>
      <c r="AV96" s="9" t="e">
        <f>SUMIF(#REF!,'13.CH'!#REF!,#REF!)</f>
        <v>#REF!</v>
      </c>
      <c r="AW96" s="9" t="e">
        <f>SUMIF(#REF!,'13.CH'!#REF!,#REF!)</f>
        <v>#REF!</v>
      </c>
      <c r="AX96" s="9" t="e">
        <f>SUMIF(#REF!,'13.CH'!#REF!,#REF!)</f>
        <v>#REF!</v>
      </c>
      <c r="AY96" s="9" t="e">
        <f>SUMIF(#REF!,'13.CH'!#REF!,#REF!)</f>
        <v>#REF!</v>
      </c>
      <c r="AZ96" s="9" t="e">
        <f>SUMIF(#REF!,'13.CH'!#REF!,#REF!)</f>
        <v>#REF!</v>
      </c>
      <c r="BA96" s="9" t="e">
        <f>SUMIF(#REF!,'13.CH'!#REF!,#REF!)</f>
        <v>#REF!</v>
      </c>
      <c r="BB96" s="9" t="e">
        <f>SUMIF(#REF!,'13.CH'!#REF!,#REF!)</f>
        <v>#REF!</v>
      </c>
      <c r="BC96" s="9" t="e">
        <f>SUMIF(#REF!,'13.CH'!#REF!,#REF!)</f>
        <v>#REF!</v>
      </c>
      <c r="BD96" s="9" t="e">
        <f>SUMIF(#REF!,'13.CH'!#REF!,#REF!)</f>
        <v>#REF!</v>
      </c>
      <c r="BE96" s="85" t="e">
        <f>SUMIF(#REF!,'13.CH'!#REF!,#REF!)</f>
        <v>#REF!</v>
      </c>
    </row>
    <row r="97" spans="1:57" hidden="1" x14ac:dyDescent="0.2">
      <c r="A97" s="9">
        <v>2.12</v>
      </c>
      <c r="B97" s="11" t="s">
        <v>68</v>
      </c>
      <c r="C97" s="9" t="s">
        <v>27</v>
      </c>
      <c r="D97" s="400"/>
      <c r="E97" s="82"/>
      <c r="F97" s="9" t="e">
        <f>SUMIF(#REF!,'13.CH'!#REF!,#REF!)</f>
        <v>#REF!</v>
      </c>
      <c r="G97" s="9" t="e">
        <f>SUMIF(#REF!,'13.CH'!#REF!,#REF!)</f>
        <v>#REF!</v>
      </c>
      <c r="H97" s="9" t="e">
        <f>SUMIF(#REF!,'13.CH'!#REF!,#REF!)</f>
        <v>#REF!</v>
      </c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9" t="e">
        <f>SUMIF(#REF!,'13.CH'!#REF!,#REF!)</f>
        <v>#REF!</v>
      </c>
      <c r="X97" s="9" t="e">
        <f>SUMIF(#REF!,'13.CH'!#REF!,#REF!)</f>
        <v>#REF!</v>
      </c>
      <c r="Y97" s="9" t="e">
        <f>SUMIF(#REF!,'13.CH'!#REF!,#REF!)</f>
        <v>#REF!</v>
      </c>
      <c r="Z97" s="9" t="e">
        <f>SUMIF(#REF!,'13.CH'!#REF!,#REF!)</f>
        <v>#REF!</v>
      </c>
      <c r="AA97" s="9" t="e">
        <f>SUMIF(#REF!,'13.CH'!#REF!,#REF!)</f>
        <v>#REF!</v>
      </c>
      <c r="AB97" s="9" t="e">
        <f>SUMIF(#REF!,'13.CH'!#REF!,#REF!)</f>
        <v>#REF!</v>
      </c>
      <c r="AC97" s="9" t="e">
        <f>SUMIF(#REF!,'13.CH'!#REF!,#REF!)</f>
        <v>#REF!</v>
      </c>
      <c r="AD97" s="82" t="e">
        <f>SUMIF(#REF!,'13.CH'!#REF!,#REF!)</f>
        <v>#REF!</v>
      </c>
      <c r="AE97" s="9" t="e">
        <f>SUMIF(#REF!,'13.CH'!#REF!,#REF!)</f>
        <v>#REF!</v>
      </c>
      <c r="AF97" s="9" t="e">
        <f>SUMIF(#REF!,'13.CH'!#REF!,#REF!)</f>
        <v>#REF!</v>
      </c>
      <c r="AG97" s="9" t="e">
        <f>SUMIF(#REF!,'13.CH'!#REF!,#REF!)</f>
        <v>#REF!</v>
      </c>
      <c r="AH97" s="9" t="e">
        <f>SUMIF(#REF!,'13.CH'!#REF!,#REF!)</f>
        <v>#REF!</v>
      </c>
      <c r="AI97" s="9" t="e">
        <f>SUMIF(#REF!,'13.CH'!#REF!,#REF!)</f>
        <v>#REF!</v>
      </c>
      <c r="AJ97" s="9" t="e">
        <f>SUMIF(#REF!,'13.CH'!#REF!,#REF!)</f>
        <v>#REF!</v>
      </c>
      <c r="AK97" s="9" t="e">
        <f>SUMIF(#REF!,'13.CH'!#REF!,#REF!)</f>
        <v>#REF!</v>
      </c>
      <c r="AL97" s="9" t="e">
        <f>SUMIF(#REF!,'13.CH'!#REF!,#REF!)</f>
        <v>#REF!</v>
      </c>
      <c r="AM97" s="9" t="e">
        <f>SUMIF(#REF!,'13.CH'!#REF!,#REF!)</f>
        <v>#REF!</v>
      </c>
      <c r="AN97" s="9" t="e">
        <f>SUMIF(#REF!,'13.CH'!#REF!,#REF!)</f>
        <v>#REF!</v>
      </c>
      <c r="AO97" s="9" t="e">
        <f>SUMIF(#REF!,'13.CH'!#REF!,#REF!)</f>
        <v>#REF!</v>
      </c>
      <c r="AP97" s="9" t="e">
        <f>SUMIF(#REF!,'13.CH'!#REF!,#REF!)</f>
        <v>#REF!</v>
      </c>
      <c r="AQ97" s="9" t="e">
        <f>SUMIF(#REF!,'13.CH'!#REF!,#REF!)</f>
        <v>#REF!</v>
      </c>
      <c r="AR97" s="9" t="e">
        <f>SUMIF(#REF!,'13.CH'!#REF!,#REF!)</f>
        <v>#REF!</v>
      </c>
      <c r="AS97" s="9" t="e">
        <f>SUMIF(#REF!,'13.CH'!#REF!,#REF!)</f>
        <v>#REF!</v>
      </c>
      <c r="AT97" s="9" t="e">
        <f>SUMIF(#REF!,'13.CH'!#REF!,#REF!)</f>
        <v>#REF!</v>
      </c>
      <c r="AU97" s="9" t="e">
        <f>SUMIF(#REF!,'13.CH'!#REF!,#REF!)</f>
        <v>#REF!</v>
      </c>
      <c r="AV97" s="9" t="e">
        <f>SUMIF(#REF!,'13.CH'!#REF!,#REF!)</f>
        <v>#REF!</v>
      </c>
      <c r="AW97" s="9" t="e">
        <f>SUMIF(#REF!,'13.CH'!#REF!,#REF!)</f>
        <v>#REF!</v>
      </c>
      <c r="AX97" s="9" t="e">
        <f>SUMIF(#REF!,'13.CH'!#REF!,#REF!)</f>
        <v>#REF!</v>
      </c>
      <c r="AY97" s="9" t="e">
        <f>SUMIF(#REF!,'13.CH'!#REF!,#REF!)</f>
        <v>#REF!</v>
      </c>
      <c r="AZ97" s="9" t="e">
        <f>SUMIF(#REF!,'13.CH'!#REF!,#REF!)</f>
        <v>#REF!</v>
      </c>
      <c r="BA97" s="9" t="e">
        <f>SUMIF(#REF!,'13.CH'!#REF!,#REF!)</f>
        <v>#REF!</v>
      </c>
      <c r="BB97" s="9" t="e">
        <f>SUMIF(#REF!,'13.CH'!#REF!,#REF!)</f>
        <v>#REF!</v>
      </c>
      <c r="BC97" s="9" t="e">
        <f>SUMIF(#REF!,'13.CH'!#REF!,#REF!)</f>
        <v>#REF!</v>
      </c>
      <c r="BD97" s="9" t="e">
        <f>SUMIF(#REF!,'13.CH'!#REF!,#REF!)</f>
        <v>#REF!</v>
      </c>
      <c r="BE97" s="85" t="e">
        <f>SUMIF(#REF!,'13.CH'!#REF!,#REF!)</f>
        <v>#REF!</v>
      </c>
    </row>
    <row r="98" spans="1:57" hidden="1" x14ac:dyDescent="0.2">
      <c r="A98" s="9">
        <v>2.13</v>
      </c>
      <c r="B98" s="11" t="s">
        <v>69</v>
      </c>
      <c r="C98" s="9" t="s">
        <v>28</v>
      </c>
      <c r="D98" s="400"/>
      <c r="E98" s="82"/>
      <c r="F98" s="9" t="e">
        <f>SUMIF(#REF!,'13.CH'!#REF!,#REF!)</f>
        <v>#REF!</v>
      </c>
      <c r="G98" s="9" t="e">
        <f>SUMIF(#REF!,'13.CH'!#REF!,#REF!)</f>
        <v>#REF!</v>
      </c>
      <c r="H98" s="9" t="e">
        <f>SUMIF(#REF!,'13.CH'!#REF!,#REF!)</f>
        <v>#REF!</v>
      </c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9" t="e">
        <f>SUMIF(#REF!,'13.CH'!#REF!,#REF!)</f>
        <v>#REF!</v>
      </c>
      <c r="X98" s="9" t="e">
        <f>SUMIF(#REF!,'13.CH'!#REF!,#REF!)</f>
        <v>#REF!</v>
      </c>
      <c r="Y98" s="9" t="e">
        <f>SUMIF(#REF!,'13.CH'!#REF!,#REF!)</f>
        <v>#REF!</v>
      </c>
      <c r="Z98" s="9" t="e">
        <f>SUMIF(#REF!,'13.CH'!#REF!,#REF!)</f>
        <v>#REF!</v>
      </c>
      <c r="AA98" s="9" t="e">
        <f>SUMIF(#REF!,'13.CH'!#REF!,#REF!)</f>
        <v>#REF!</v>
      </c>
      <c r="AB98" s="9" t="e">
        <f>SUMIF(#REF!,'13.CH'!#REF!,#REF!)</f>
        <v>#REF!</v>
      </c>
      <c r="AC98" s="9" t="e">
        <f>SUMIF(#REF!,'13.CH'!#REF!,#REF!)</f>
        <v>#REF!</v>
      </c>
      <c r="AD98" s="82" t="e">
        <f>SUMIF(#REF!,'13.CH'!#REF!,#REF!)</f>
        <v>#REF!</v>
      </c>
      <c r="AE98" s="9" t="e">
        <f>SUMIF(#REF!,'13.CH'!#REF!,#REF!)</f>
        <v>#REF!</v>
      </c>
      <c r="AF98" s="9" t="e">
        <f>SUMIF(#REF!,'13.CH'!#REF!,#REF!)</f>
        <v>#REF!</v>
      </c>
      <c r="AG98" s="9" t="e">
        <f>SUMIF(#REF!,'13.CH'!#REF!,#REF!)</f>
        <v>#REF!</v>
      </c>
      <c r="AH98" s="9" t="e">
        <f>SUMIF(#REF!,'13.CH'!#REF!,#REF!)</f>
        <v>#REF!</v>
      </c>
      <c r="AI98" s="9" t="e">
        <f>SUMIF(#REF!,'13.CH'!#REF!,#REF!)</f>
        <v>#REF!</v>
      </c>
      <c r="AJ98" s="9" t="e">
        <f>SUMIF(#REF!,'13.CH'!#REF!,#REF!)</f>
        <v>#REF!</v>
      </c>
      <c r="AK98" s="9" t="e">
        <f>SUMIF(#REF!,'13.CH'!#REF!,#REF!)</f>
        <v>#REF!</v>
      </c>
      <c r="AL98" s="9" t="e">
        <f>SUMIF(#REF!,'13.CH'!#REF!,#REF!)</f>
        <v>#REF!</v>
      </c>
      <c r="AM98" s="9" t="e">
        <f>SUMIF(#REF!,'13.CH'!#REF!,#REF!)</f>
        <v>#REF!</v>
      </c>
      <c r="AN98" s="9" t="e">
        <f>SUMIF(#REF!,'13.CH'!#REF!,#REF!)</f>
        <v>#REF!</v>
      </c>
      <c r="AO98" s="9" t="e">
        <f>SUMIF(#REF!,'13.CH'!#REF!,#REF!)</f>
        <v>#REF!</v>
      </c>
      <c r="AP98" s="9" t="e">
        <f>SUMIF(#REF!,'13.CH'!#REF!,#REF!)</f>
        <v>#REF!</v>
      </c>
      <c r="AQ98" s="9" t="e">
        <f>SUMIF(#REF!,'13.CH'!#REF!,#REF!)</f>
        <v>#REF!</v>
      </c>
      <c r="AR98" s="9" t="e">
        <f>SUMIF(#REF!,'13.CH'!#REF!,#REF!)</f>
        <v>#REF!</v>
      </c>
      <c r="AS98" s="9" t="e">
        <f>SUMIF(#REF!,'13.CH'!#REF!,#REF!)</f>
        <v>#REF!</v>
      </c>
      <c r="AT98" s="9" t="e">
        <f>SUMIF(#REF!,'13.CH'!#REF!,#REF!)</f>
        <v>#REF!</v>
      </c>
      <c r="AU98" s="9" t="e">
        <f>SUMIF(#REF!,'13.CH'!#REF!,#REF!)</f>
        <v>#REF!</v>
      </c>
      <c r="AV98" s="9" t="e">
        <f>SUMIF(#REF!,'13.CH'!#REF!,#REF!)</f>
        <v>#REF!</v>
      </c>
      <c r="AW98" s="9" t="e">
        <f>SUMIF(#REF!,'13.CH'!#REF!,#REF!)</f>
        <v>#REF!</v>
      </c>
      <c r="AX98" s="9" t="e">
        <f>SUMIF(#REF!,'13.CH'!#REF!,#REF!)</f>
        <v>#REF!</v>
      </c>
      <c r="AY98" s="9" t="e">
        <f>SUMIF(#REF!,'13.CH'!#REF!,#REF!)</f>
        <v>#REF!</v>
      </c>
      <c r="AZ98" s="9" t="e">
        <f>SUMIF(#REF!,'13.CH'!#REF!,#REF!)</f>
        <v>#REF!</v>
      </c>
      <c r="BA98" s="9" t="e">
        <f>SUMIF(#REF!,'13.CH'!#REF!,#REF!)</f>
        <v>#REF!</v>
      </c>
      <c r="BB98" s="9" t="e">
        <f>SUMIF(#REF!,'13.CH'!#REF!,#REF!)</f>
        <v>#REF!</v>
      </c>
      <c r="BC98" s="9" t="e">
        <f>SUMIF(#REF!,'13.CH'!#REF!,#REF!)</f>
        <v>#REF!</v>
      </c>
      <c r="BD98" s="9" t="e">
        <f>SUMIF(#REF!,'13.CH'!#REF!,#REF!)</f>
        <v>#REF!</v>
      </c>
      <c r="BE98" s="85" t="e">
        <f>SUMIF(#REF!,'13.CH'!#REF!,#REF!)</f>
        <v>#REF!</v>
      </c>
    </row>
    <row r="99" spans="1:57" hidden="1" x14ac:dyDescent="0.2">
      <c r="A99" s="9">
        <v>2.14</v>
      </c>
      <c r="B99" s="11" t="s">
        <v>70</v>
      </c>
      <c r="C99" s="9" t="s">
        <v>29</v>
      </c>
      <c r="D99" s="400"/>
      <c r="E99" s="82"/>
      <c r="F99" s="9" t="e">
        <f>SUMIF(#REF!,'13.CH'!#REF!,#REF!)</f>
        <v>#REF!</v>
      </c>
      <c r="G99" s="9" t="e">
        <f>SUMIF(#REF!,'13.CH'!#REF!,#REF!)</f>
        <v>#REF!</v>
      </c>
      <c r="H99" s="9" t="e">
        <f>SUMIF(#REF!,'13.CH'!#REF!,#REF!)</f>
        <v>#REF!</v>
      </c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9" t="e">
        <f>SUMIF(#REF!,'13.CH'!#REF!,#REF!)</f>
        <v>#REF!</v>
      </c>
      <c r="X99" s="9" t="e">
        <f>SUMIF(#REF!,'13.CH'!#REF!,#REF!)</f>
        <v>#REF!</v>
      </c>
      <c r="Y99" s="9" t="e">
        <f>SUMIF(#REF!,'13.CH'!#REF!,#REF!)</f>
        <v>#REF!</v>
      </c>
      <c r="Z99" s="9" t="e">
        <f>SUMIF(#REF!,'13.CH'!#REF!,#REF!)</f>
        <v>#REF!</v>
      </c>
      <c r="AA99" s="9" t="e">
        <f>SUMIF(#REF!,'13.CH'!#REF!,#REF!)</f>
        <v>#REF!</v>
      </c>
      <c r="AB99" s="9" t="e">
        <f>SUMIF(#REF!,'13.CH'!#REF!,#REF!)</f>
        <v>#REF!</v>
      </c>
      <c r="AC99" s="9" t="e">
        <f>SUMIF(#REF!,'13.CH'!#REF!,#REF!)</f>
        <v>#REF!</v>
      </c>
      <c r="AD99" s="82" t="e">
        <f>SUMIF(#REF!,'13.CH'!#REF!,#REF!)</f>
        <v>#REF!</v>
      </c>
      <c r="AE99" s="9" t="e">
        <f>SUMIF(#REF!,'13.CH'!#REF!,#REF!)</f>
        <v>#REF!</v>
      </c>
      <c r="AF99" s="9" t="e">
        <f>SUMIF(#REF!,'13.CH'!#REF!,#REF!)</f>
        <v>#REF!</v>
      </c>
      <c r="AG99" s="9" t="e">
        <f>SUMIF(#REF!,'13.CH'!#REF!,#REF!)</f>
        <v>#REF!</v>
      </c>
      <c r="AH99" s="9" t="e">
        <f>SUMIF(#REF!,'13.CH'!#REF!,#REF!)</f>
        <v>#REF!</v>
      </c>
      <c r="AI99" s="9" t="e">
        <f>SUMIF(#REF!,'13.CH'!#REF!,#REF!)</f>
        <v>#REF!</v>
      </c>
      <c r="AJ99" s="9" t="e">
        <f>SUMIF(#REF!,'13.CH'!#REF!,#REF!)</f>
        <v>#REF!</v>
      </c>
      <c r="AK99" s="9" t="e">
        <f>SUMIF(#REF!,'13.CH'!#REF!,#REF!)</f>
        <v>#REF!</v>
      </c>
      <c r="AL99" s="9" t="e">
        <f>SUMIF(#REF!,'13.CH'!#REF!,#REF!)</f>
        <v>#REF!</v>
      </c>
      <c r="AM99" s="9" t="e">
        <f>SUMIF(#REF!,'13.CH'!#REF!,#REF!)</f>
        <v>#REF!</v>
      </c>
      <c r="AN99" s="9" t="e">
        <f>SUMIF(#REF!,'13.CH'!#REF!,#REF!)</f>
        <v>#REF!</v>
      </c>
      <c r="AO99" s="9" t="e">
        <f>SUMIF(#REF!,'13.CH'!#REF!,#REF!)</f>
        <v>#REF!</v>
      </c>
      <c r="AP99" s="9" t="e">
        <f>SUMIF(#REF!,'13.CH'!#REF!,#REF!)</f>
        <v>#REF!</v>
      </c>
      <c r="AQ99" s="9" t="e">
        <f>SUMIF(#REF!,'13.CH'!#REF!,#REF!)</f>
        <v>#REF!</v>
      </c>
      <c r="AR99" s="9" t="e">
        <f>SUMIF(#REF!,'13.CH'!#REF!,#REF!)</f>
        <v>#REF!</v>
      </c>
      <c r="AS99" s="9" t="e">
        <f>SUMIF(#REF!,'13.CH'!#REF!,#REF!)</f>
        <v>#REF!</v>
      </c>
      <c r="AT99" s="9" t="e">
        <f>SUMIF(#REF!,'13.CH'!#REF!,#REF!)</f>
        <v>#REF!</v>
      </c>
      <c r="AU99" s="9" t="e">
        <f>SUMIF(#REF!,'13.CH'!#REF!,#REF!)</f>
        <v>#REF!</v>
      </c>
      <c r="AV99" s="9" t="e">
        <f>SUMIF(#REF!,'13.CH'!#REF!,#REF!)</f>
        <v>#REF!</v>
      </c>
      <c r="AW99" s="9" t="e">
        <f>SUMIF(#REF!,'13.CH'!#REF!,#REF!)</f>
        <v>#REF!</v>
      </c>
      <c r="AX99" s="9" t="e">
        <f>SUMIF(#REF!,'13.CH'!#REF!,#REF!)</f>
        <v>#REF!</v>
      </c>
      <c r="AY99" s="9" t="e">
        <f>SUMIF(#REF!,'13.CH'!#REF!,#REF!)</f>
        <v>#REF!</v>
      </c>
      <c r="AZ99" s="9" t="e">
        <f>SUMIF(#REF!,'13.CH'!#REF!,#REF!)</f>
        <v>#REF!</v>
      </c>
      <c r="BA99" s="9" t="e">
        <f>SUMIF(#REF!,'13.CH'!#REF!,#REF!)</f>
        <v>#REF!</v>
      </c>
      <c r="BB99" s="9" t="e">
        <f>SUMIF(#REF!,'13.CH'!#REF!,#REF!)</f>
        <v>#REF!</v>
      </c>
      <c r="BC99" s="9" t="e">
        <f>SUMIF(#REF!,'13.CH'!#REF!,#REF!)</f>
        <v>#REF!</v>
      </c>
      <c r="BD99" s="9" t="e">
        <f>SUMIF(#REF!,'13.CH'!#REF!,#REF!)</f>
        <v>#REF!</v>
      </c>
      <c r="BE99" s="85" t="e">
        <f>SUMIF(#REF!,'13.CH'!#REF!,#REF!)</f>
        <v>#REF!</v>
      </c>
    </row>
    <row r="100" spans="1:57" hidden="1" x14ac:dyDescent="0.2">
      <c r="A100" s="9">
        <v>2.15</v>
      </c>
      <c r="B100" s="11" t="s">
        <v>71</v>
      </c>
      <c r="C100" s="9" t="s">
        <v>30</v>
      </c>
      <c r="D100" s="400"/>
      <c r="E100" s="82"/>
      <c r="F100" s="9" t="e">
        <f>SUMIF(#REF!,'13.CH'!#REF!,#REF!)</f>
        <v>#REF!</v>
      </c>
      <c r="G100" s="9" t="e">
        <f>SUMIF(#REF!,'13.CH'!#REF!,#REF!)</f>
        <v>#REF!</v>
      </c>
      <c r="H100" s="9" t="e">
        <f>SUMIF(#REF!,'13.CH'!#REF!,#REF!)</f>
        <v>#REF!</v>
      </c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9" t="e">
        <f>SUMIF(#REF!,'13.CH'!#REF!,#REF!)</f>
        <v>#REF!</v>
      </c>
      <c r="X100" s="9" t="e">
        <f>SUMIF(#REF!,'13.CH'!#REF!,#REF!)</f>
        <v>#REF!</v>
      </c>
      <c r="Y100" s="9" t="e">
        <f>SUMIF(#REF!,'13.CH'!#REF!,#REF!)</f>
        <v>#REF!</v>
      </c>
      <c r="Z100" s="9" t="e">
        <f>SUMIF(#REF!,'13.CH'!#REF!,#REF!)</f>
        <v>#REF!</v>
      </c>
      <c r="AA100" s="9" t="e">
        <f>SUMIF(#REF!,'13.CH'!#REF!,#REF!)</f>
        <v>#REF!</v>
      </c>
      <c r="AB100" s="9" t="e">
        <f>SUMIF(#REF!,'13.CH'!#REF!,#REF!)</f>
        <v>#REF!</v>
      </c>
      <c r="AC100" s="9" t="e">
        <f>SUMIF(#REF!,'13.CH'!#REF!,#REF!)</f>
        <v>#REF!</v>
      </c>
      <c r="AD100" s="82" t="e">
        <f>SUMIF(#REF!,'13.CH'!#REF!,#REF!)</f>
        <v>#REF!</v>
      </c>
      <c r="AE100" s="9" t="e">
        <f>SUMIF(#REF!,'13.CH'!#REF!,#REF!)</f>
        <v>#REF!</v>
      </c>
      <c r="AF100" s="9" t="e">
        <f>SUMIF(#REF!,'13.CH'!#REF!,#REF!)</f>
        <v>#REF!</v>
      </c>
      <c r="AG100" s="9" t="e">
        <f>SUMIF(#REF!,'13.CH'!#REF!,#REF!)</f>
        <v>#REF!</v>
      </c>
      <c r="AH100" s="9" t="e">
        <f>SUMIF(#REF!,'13.CH'!#REF!,#REF!)</f>
        <v>#REF!</v>
      </c>
      <c r="AI100" s="9" t="e">
        <f>SUMIF(#REF!,'13.CH'!#REF!,#REF!)</f>
        <v>#REF!</v>
      </c>
      <c r="AJ100" s="9" t="e">
        <f>SUMIF(#REF!,'13.CH'!#REF!,#REF!)</f>
        <v>#REF!</v>
      </c>
      <c r="AK100" s="9" t="e">
        <f>SUMIF(#REF!,'13.CH'!#REF!,#REF!)</f>
        <v>#REF!</v>
      </c>
      <c r="AL100" s="9" t="e">
        <f>SUMIF(#REF!,'13.CH'!#REF!,#REF!)</f>
        <v>#REF!</v>
      </c>
      <c r="AM100" s="9" t="e">
        <f>SUMIF(#REF!,'13.CH'!#REF!,#REF!)</f>
        <v>#REF!</v>
      </c>
      <c r="AN100" s="9" t="e">
        <f>SUMIF(#REF!,'13.CH'!#REF!,#REF!)</f>
        <v>#REF!</v>
      </c>
      <c r="AO100" s="9" t="e">
        <f>SUMIF(#REF!,'13.CH'!#REF!,#REF!)</f>
        <v>#REF!</v>
      </c>
      <c r="AP100" s="9" t="e">
        <f>SUMIF(#REF!,'13.CH'!#REF!,#REF!)</f>
        <v>#REF!</v>
      </c>
      <c r="AQ100" s="9" t="e">
        <f>SUMIF(#REF!,'13.CH'!#REF!,#REF!)</f>
        <v>#REF!</v>
      </c>
      <c r="AR100" s="9" t="e">
        <f>SUMIF(#REF!,'13.CH'!#REF!,#REF!)</f>
        <v>#REF!</v>
      </c>
      <c r="AS100" s="9" t="e">
        <f>SUMIF(#REF!,'13.CH'!#REF!,#REF!)</f>
        <v>#REF!</v>
      </c>
      <c r="AT100" s="9" t="e">
        <f>SUMIF(#REF!,'13.CH'!#REF!,#REF!)</f>
        <v>#REF!</v>
      </c>
      <c r="AU100" s="9" t="e">
        <f>SUMIF(#REF!,'13.CH'!#REF!,#REF!)</f>
        <v>#REF!</v>
      </c>
      <c r="AV100" s="9" t="e">
        <f>SUMIF(#REF!,'13.CH'!#REF!,#REF!)</f>
        <v>#REF!</v>
      </c>
      <c r="AW100" s="9" t="e">
        <f>SUMIF(#REF!,'13.CH'!#REF!,#REF!)</f>
        <v>#REF!</v>
      </c>
      <c r="AX100" s="9" t="e">
        <f>SUMIF(#REF!,'13.CH'!#REF!,#REF!)</f>
        <v>#REF!</v>
      </c>
      <c r="AY100" s="9" t="e">
        <f>SUMIF(#REF!,'13.CH'!#REF!,#REF!)</f>
        <v>#REF!</v>
      </c>
      <c r="AZ100" s="9" t="e">
        <f>SUMIF(#REF!,'13.CH'!#REF!,#REF!)</f>
        <v>#REF!</v>
      </c>
      <c r="BA100" s="9" t="e">
        <f>SUMIF(#REF!,'13.CH'!#REF!,#REF!)</f>
        <v>#REF!</v>
      </c>
      <c r="BB100" s="9" t="e">
        <f>SUMIF(#REF!,'13.CH'!#REF!,#REF!)</f>
        <v>#REF!</v>
      </c>
      <c r="BC100" s="9" t="e">
        <f>SUMIF(#REF!,'13.CH'!#REF!,#REF!)</f>
        <v>#REF!</v>
      </c>
      <c r="BD100" s="9" t="e">
        <f>SUMIF(#REF!,'13.CH'!#REF!,#REF!)</f>
        <v>#REF!</v>
      </c>
      <c r="BE100" s="85" t="e">
        <f>SUMIF(#REF!,'13.CH'!#REF!,#REF!)</f>
        <v>#REF!</v>
      </c>
    </row>
    <row r="101" spans="1:57" ht="25.5" hidden="1" x14ac:dyDescent="0.2">
      <c r="A101" s="9">
        <v>2.16</v>
      </c>
      <c r="B101" s="11" t="s">
        <v>72</v>
      </c>
      <c r="C101" s="9" t="s">
        <v>31</v>
      </c>
      <c r="D101" s="400"/>
      <c r="E101" s="82"/>
      <c r="F101" s="9" t="e">
        <f>SUMIF(#REF!,'13.CH'!#REF!,#REF!)</f>
        <v>#REF!</v>
      </c>
      <c r="G101" s="9" t="e">
        <f>SUMIF(#REF!,'13.CH'!#REF!,#REF!)</f>
        <v>#REF!</v>
      </c>
      <c r="H101" s="9" t="e">
        <f>SUMIF(#REF!,'13.CH'!#REF!,#REF!)</f>
        <v>#REF!</v>
      </c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9" t="e">
        <f>SUMIF(#REF!,'13.CH'!#REF!,#REF!)</f>
        <v>#REF!</v>
      </c>
      <c r="X101" s="9" t="e">
        <f>SUMIF(#REF!,'13.CH'!#REF!,#REF!)</f>
        <v>#REF!</v>
      </c>
      <c r="Y101" s="9" t="e">
        <f>SUMIF(#REF!,'13.CH'!#REF!,#REF!)</f>
        <v>#REF!</v>
      </c>
      <c r="Z101" s="9" t="e">
        <f>SUMIF(#REF!,'13.CH'!#REF!,#REF!)</f>
        <v>#REF!</v>
      </c>
      <c r="AA101" s="9" t="e">
        <f>SUMIF(#REF!,'13.CH'!#REF!,#REF!)</f>
        <v>#REF!</v>
      </c>
      <c r="AB101" s="9" t="e">
        <f>SUMIF(#REF!,'13.CH'!#REF!,#REF!)</f>
        <v>#REF!</v>
      </c>
      <c r="AC101" s="9" t="e">
        <f>SUMIF(#REF!,'13.CH'!#REF!,#REF!)</f>
        <v>#REF!</v>
      </c>
      <c r="AD101" s="82" t="e">
        <f>SUMIF(#REF!,'13.CH'!#REF!,#REF!)</f>
        <v>#REF!</v>
      </c>
      <c r="AE101" s="9" t="e">
        <f>SUMIF(#REF!,'13.CH'!#REF!,#REF!)</f>
        <v>#REF!</v>
      </c>
      <c r="AF101" s="9" t="e">
        <f>SUMIF(#REF!,'13.CH'!#REF!,#REF!)</f>
        <v>#REF!</v>
      </c>
      <c r="AG101" s="9" t="e">
        <f>SUMIF(#REF!,'13.CH'!#REF!,#REF!)</f>
        <v>#REF!</v>
      </c>
      <c r="AH101" s="9" t="e">
        <f>SUMIF(#REF!,'13.CH'!#REF!,#REF!)</f>
        <v>#REF!</v>
      </c>
      <c r="AI101" s="9" t="e">
        <f>SUMIF(#REF!,'13.CH'!#REF!,#REF!)</f>
        <v>#REF!</v>
      </c>
      <c r="AJ101" s="9" t="e">
        <f>SUMIF(#REF!,'13.CH'!#REF!,#REF!)</f>
        <v>#REF!</v>
      </c>
      <c r="AK101" s="9" t="e">
        <f>SUMIF(#REF!,'13.CH'!#REF!,#REF!)</f>
        <v>#REF!</v>
      </c>
      <c r="AL101" s="9" t="e">
        <f>SUMIF(#REF!,'13.CH'!#REF!,#REF!)</f>
        <v>#REF!</v>
      </c>
      <c r="AM101" s="9" t="e">
        <f>SUMIF(#REF!,'13.CH'!#REF!,#REF!)</f>
        <v>#REF!</v>
      </c>
      <c r="AN101" s="9" t="e">
        <f>SUMIF(#REF!,'13.CH'!#REF!,#REF!)</f>
        <v>#REF!</v>
      </c>
      <c r="AO101" s="9" t="e">
        <f>SUMIF(#REF!,'13.CH'!#REF!,#REF!)</f>
        <v>#REF!</v>
      </c>
      <c r="AP101" s="9" t="e">
        <f>SUMIF(#REF!,'13.CH'!#REF!,#REF!)</f>
        <v>#REF!</v>
      </c>
      <c r="AQ101" s="9" t="e">
        <f>SUMIF(#REF!,'13.CH'!#REF!,#REF!)</f>
        <v>#REF!</v>
      </c>
      <c r="AR101" s="9" t="e">
        <f>SUMIF(#REF!,'13.CH'!#REF!,#REF!)</f>
        <v>#REF!</v>
      </c>
      <c r="AS101" s="9" t="e">
        <f>SUMIF(#REF!,'13.CH'!#REF!,#REF!)</f>
        <v>#REF!</v>
      </c>
      <c r="AT101" s="9" t="e">
        <f>SUMIF(#REF!,'13.CH'!#REF!,#REF!)</f>
        <v>#REF!</v>
      </c>
      <c r="AU101" s="9" t="e">
        <f>SUMIF(#REF!,'13.CH'!#REF!,#REF!)</f>
        <v>#REF!</v>
      </c>
      <c r="AV101" s="9" t="e">
        <f>SUMIF(#REF!,'13.CH'!#REF!,#REF!)</f>
        <v>#REF!</v>
      </c>
      <c r="AW101" s="9" t="e">
        <f>SUMIF(#REF!,'13.CH'!#REF!,#REF!)</f>
        <v>#REF!</v>
      </c>
      <c r="AX101" s="9" t="e">
        <f>SUMIF(#REF!,'13.CH'!#REF!,#REF!)</f>
        <v>#REF!</v>
      </c>
      <c r="AY101" s="9" t="e">
        <f>SUMIF(#REF!,'13.CH'!#REF!,#REF!)</f>
        <v>#REF!</v>
      </c>
      <c r="AZ101" s="9" t="e">
        <f>SUMIF(#REF!,'13.CH'!#REF!,#REF!)</f>
        <v>#REF!</v>
      </c>
      <c r="BA101" s="9" t="e">
        <f>SUMIF(#REF!,'13.CH'!#REF!,#REF!)</f>
        <v>#REF!</v>
      </c>
      <c r="BB101" s="9" t="e">
        <f>SUMIF(#REF!,'13.CH'!#REF!,#REF!)</f>
        <v>#REF!</v>
      </c>
      <c r="BC101" s="9" t="e">
        <f>SUMIF(#REF!,'13.CH'!#REF!,#REF!)</f>
        <v>#REF!</v>
      </c>
      <c r="BD101" s="9" t="e">
        <f>SUMIF(#REF!,'13.CH'!#REF!,#REF!)</f>
        <v>#REF!</v>
      </c>
      <c r="BE101" s="85" t="e">
        <f>SUMIF(#REF!,'13.CH'!#REF!,#REF!)</f>
        <v>#REF!</v>
      </c>
    </row>
    <row r="102" spans="1:57" ht="25.5" hidden="1" x14ac:dyDescent="0.2">
      <c r="A102" s="9">
        <v>2.17</v>
      </c>
      <c r="B102" s="11" t="s">
        <v>73</v>
      </c>
      <c r="C102" s="9" t="s">
        <v>32</v>
      </c>
      <c r="D102" s="400"/>
      <c r="E102" s="82"/>
      <c r="F102" s="9" t="e">
        <f>SUMIF(#REF!,'13.CH'!#REF!,#REF!)</f>
        <v>#REF!</v>
      </c>
      <c r="G102" s="9" t="e">
        <f>SUMIF(#REF!,'13.CH'!#REF!,#REF!)</f>
        <v>#REF!</v>
      </c>
      <c r="H102" s="9" t="e">
        <f>SUMIF(#REF!,'13.CH'!#REF!,#REF!)</f>
        <v>#REF!</v>
      </c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9" t="e">
        <f>SUMIF(#REF!,'13.CH'!#REF!,#REF!)</f>
        <v>#REF!</v>
      </c>
      <c r="X102" s="9" t="e">
        <f>SUMIF(#REF!,'13.CH'!#REF!,#REF!)</f>
        <v>#REF!</v>
      </c>
      <c r="Y102" s="9" t="e">
        <f>SUMIF(#REF!,'13.CH'!#REF!,#REF!)</f>
        <v>#REF!</v>
      </c>
      <c r="Z102" s="9" t="e">
        <f>SUMIF(#REF!,'13.CH'!#REF!,#REF!)</f>
        <v>#REF!</v>
      </c>
      <c r="AA102" s="9" t="e">
        <f>SUMIF(#REF!,'13.CH'!#REF!,#REF!)</f>
        <v>#REF!</v>
      </c>
      <c r="AB102" s="9" t="e">
        <f>SUMIF(#REF!,'13.CH'!#REF!,#REF!)</f>
        <v>#REF!</v>
      </c>
      <c r="AC102" s="9" t="e">
        <f>SUMIF(#REF!,'13.CH'!#REF!,#REF!)</f>
        <v>#REF!</v>
      </c>
      <c r="AD102" s="82" t="e">
        <f>SUMIF(#REF!,'13.CH'!#REF!,#REF!)</f>
        <v>#REF!</v>
      </c>
      <c r="AE102" s="9" t="e">
        <f>SUMIF(#REF!,'13.CH'!#REF!,#REF!)</f>
        <v>#REF!</v>
      </c>
      <c r="AF102" s="9" t="e">
        <f>SUMIF(#REF!,'13.CH'!#REF!,#REF!)</f>
        <v>#REF!</v>
      </c>
      <c r="AG102" s="9" t="e">
        <f>SUMIF(#REF!,'13.CH'!#REF!,#REF!)</f>
        <v>#REF!</v>
      </c>
      <c r="AH102" s="9" t="e">
        <f>SUMIF(#REF!,'13.CH'!#REF!,#REF!)</f>
        <v>#REF!</v>
      </c>
      <c r="AI102" s="9" t="e">
        <f>SUMIF(#REF!,'13.CH'!#REF!,#REF!)</f>
        <v>#REF!</v>
      </c>
      <c r="AJ102" s="9" t="e">
        <f>SUMIF(#REF!,'13.CH'!#REF!,#REF!)</f>
        <v>#REF!</v>
      </c>
      <c r="AK102" s="9" t="e">
        <f>SUMIF(#REF!,'13.CH'!#REF!,#REF!)</f>
        <v>#REF!</v>
      </c>
      <c r="AL102" s="9" t="e">
        <f>SUMIF(#REF!,'13.CH'!#REF!,#REF!)</f>
        <v>#REF!</v>
      </c>
      <c r="AM102" s="9" t="e">
        <f>SUMIF(#REF!,'13.CH'!#REF!,#REF!)</f>
        <v>#REF!</v>
      </c>
      <c r="AN102" s="9" t="e">
        <f>SUMIF(#REF!,'13.CH'!#REF!,#REF!)</f>
        <v>#REF!</v>
      </c>
      <c r="AO102" s="9" t="e">
        <f>SUMIF(#REF!,'13.CH'!#REF!,#REF!)</f>
        <v>#REF!</v>
      </c>
      <c r="AP102" s="9" t="e">
        <f>SUMIF(#REF!,'13.CH'!#REF!,#REF!)</f>
        <v>#REF!</v>
      </c>
      <c r="AQ102" s="9" t="e">
        <f>SUMIF(#REF!,'13.CH'!#REF!,#REF!)</f>
        <v>#REF!</v>
      </c>
      <c r="AR102" s="9" t="e">
        <f>SUMIF(#REF!,'13.CH'!#REF!,#REF!)</f>
        <v>#REF!</v>
      </c>
      <c r="AS102" s="9" t="e">
        <f>SUMIF(#REF!,'13.CH'!#REF!,#REF!)</f>
        <v>#REF!</v>
      </c>
      <c r="AT102" s="9" t="e">
        <f>SUMIF(#REF!,'13.CH'!#REF!,#REF!)</f>
        <v>#REF!</v>
      </c>
      <c r="AU102" s="9" t="e">
        <f>SUMIF(#REF!,'13.CH'!#REF!,#REF!)</f>
        <v>#REF!</v>
      </c>
      <c r="AV102" s="9" t="e">
        <f>SUMIF(#REF!,'13.CH'!#REF!,#REF!)</f>
        <v>#REF!</v>
      </c>
      <c r="AW102" s="9" t="e">
        <f>SUMIF(#REF!,'13.CH'!#REF!,#REF!)</f>
        <v>#REF!</v>
      </c>
      <c r="AX102" s="9" t="e">
        <f>SUMIF(#REF!,'13.CH'!#REF!,#REF!)</f>
        <v>#REF!</v>
      </c>
      <c r="AY102" s="9" t="e">
        <f>SUMIF(#REF!,'13.CH'!#REF!,#REF!)</f>
        <v>#REF!</v>
      </c>
      <c r="AZ102" s="9" t="e">
        <f>SUMIF(#REF!,'13.CH'!#REF!,#REF!)</f>
        <v>#REF!</v>
      </c>
      <c r="BA102" s="9" t="e">
        <f>SUMIF(#REF!,'13.CH'!#REF!,#REF!)</f>
        <v>#REF!</v>
      </c>
      <c r="BB102" s="9" t="e">
        <f>SUMIF(#REF!,'13.CH'!#REF!,#REF!)</f>
        <v>#REF!</v>
      </c>
      <c r="BC102" s="9" t="e">
        <f>SUMIF(#REF!,'13.CH'!#REF!,#REF!)</f>
        <v>#REF!</v>
      </c>
      <c r="BD102" s="9" t="e">
        <f>SUMIF(#REF!,'13.CH'!#REF!,#REF!)</f>
        <v>#REF!</v>
      </c>
      <c r="BE102" s="85" t="e">
        <f>SUMIF(#REF!,'13.CH'!#REF!,#REF!)</f>
        <v>#REF!</v>
      </c>
    </row>
    <row r="103" spans="1:57" hidden="1" x14ac:dyDescent="0.2">
      <c r="A103" s="9">
        <v>2.1800000000000002</v>
      </c>
      <c r="B103" s="11" t="s">
        <v>74</v>
      </c>
      <c r="C103" s="9" t="s">
        <v>33</v>
      </c>
      <c r="D103" s="400"/>
      <c r="E103" s="82"/>
      <c r="F103" s="9" t="e">
        <f>SUMIF(#REF!,'13.CH'!#REF!,#REF!)</f>
        <v>#REF!</v>
      </c>
      <c r="G103" s="9" t="e">
        <f>SUMIF(#REF!,'13.CH'!#REF!,#REF!)</f>
        <v>#REF!</v>
      </c>
      <c r="H103" s="9" t="e">
        <f>SUMIF(#REF!,'13.CH'!#REF!,#REF!)</f>
        <v>#REF!</v>
      </c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9" t="e">
        <f>SUMIF(#REF!,'13.CH'!#REF!,#REF!)</f>
        <v>#REF!</v>
      </c>
      <c r="X103" s="9" t="e">
        <f>SUMIF(#REF!,'13.CH'!#REF!,#REF!)</f>
        <v>#REF!</v>
      </c>
      <c r="Y103" s="9" t="e">
        <f>SUMIF(#REF!,'13.CH'!#REF!,#REF!)</f>
        <v>#REF!</v>
      </c>
      <c r="Z103" s="9" t="e">
        <f>SUMIF(#REF!,'13.CH'!#REF!,#REF!)</f>
        <v>#REF!</v>
      </c>
      <c r="AA103" s="9" t="e">
        <f>SUMIF(#REF!,'13.CH'!#REF!,#REF!)</f>
        <v>#REF!</v>
      </c>
      <c r="AB103" s="9" t="e">
        <f>SUMIF(#REF!,'13.CH'!#REF!,#REF!)</f>
        <v>#REF!</v>
      </c>
      <c r="AC103" s="9" t="e">
        <f>SUMIF(#REF!,'13.CH'!#REF!,#REF!)</f>
        <v>#REF!</v>
      </c>
      <c r="AD103" s="82" t="e">
        <f>SUMIF(#REF!,'13.CH'!#REF!,#REF!)</f>
        <v>#REF!</v>
      </c>
      <c r="AE103" s="9" t="e">
        <f>SUMIF(#REF!,'13.CH'!#REF!,#REF!)</f>
        <v>#REF!</v>
      </c>
      <c r="AF103" s="9" t="e">
        <f>SUMIF(#REF!,'13.CH'!#REF!,#REF!)</f>
        <v>#REF!</v>
      </c>
      <c r="AG103" s="9" t="e">
        <f>SUMIF(#REF!,'13.CH'!#REF!,#REF!)</f>
        <v>#REF!</v>
      </c>
      <c r="AH103" s="9" t="e">
        <f>SUMIF(#REF!,'13.CH'!#REF!,#REF!)</f>
        <v>#REF!</v>
      </c>
      <c r="AI103" s="9" t="e">
        <f>SUMIF(#REF!,'13.CH'!#REF!,#REF!)</f>
        <v>#REF!</v>
      </c>
      <c r="AJ103" s="9" t="e">
        <f>SUMIF(#REF!,'13.CH'!#REF!,#REF!)</f>
        <v>#REF!</v>
      </c>
      <c r="AK103" s="9" t="e">
        <f>SUMIF(#REF!,'13.CH'!#REF!,#REF!)</f>
        <v>#REF!</v>
      </c>
      <c r="AL103" s="9" t="e">
        <f>SUMIF(#REF!,'13.CH'!#REF!,#REF!)</f>
        <v>#REF!</v>
      </c>
      <c r="AM103" s="9" t="e">
        <f>SUMIF(#REF!,'13.CH'!#REF!,#REF!)</f>
        <v>#REF!</v>
      </c>
      <c r="AN103" s="9" t="e">
        <f>SUMIF(#REF!,'13.CH'!#REF!,#REF!)</f>
        <v>#REF!</v>
      </c>
      <c r="AO103" s="9" t="e">
        <f>SUMIF(#REF!,'13.CH'!#REF!,#REF!)</f>
        <v>#REF!</v>
      </c>
      <c r="AP103" s="9" t="e">
        <f>SUMIF(#REF!,'13.CH'!#REF!,#REF!)</f>
        <v>#REF!</v>
      </c>
      <c r="AQ103" s="9" t="e">
        <f>SUMIF(#REF!,'13.CH'!#REF!,#REF!)</f>
        <v>#REF!</v>
      </c>
      <c r="AR103" s="9" t="e">
        <f>SUMIF(#REF!,'13.CH'!#REF!,#REF!)</f>
        <v>#REF!</v>
      </c>
      <c r="AS103" s="9" t="e">
        <f>SUMIF(#REF!,'13.CH'!#REF!,#REF!)</f>
        <v>#REF!</v>
      </c>
      <c r="AT103" s="9" t="e">
        <f>SUMIF(#REF!,'13.CH'!#REF!,#REF!)</f>
        <v>#REF!</v>
      </c>
      <c r="AU103" s="9" t="e">
        <f>SUMIF(#REF!,'13.CH'!#REF!,#REF!)</f>
        <v>#REF!</v>
      </c>
      <c r="AV103" s="9" t="e">
        <f>SUMIF(#REF!,'13.CH'!#REF!,#REF!)</f>
        <v>#REF!</v>
      </c>
      <c r="AW103" s="9" t="e">
        <f>SUMIF(#REF!,'13.CH'!#REF!,#REF!)</f>
        <v>#REF!</v>
      </c>
      <c r="AX103" s="9" t="e">
        <f>SUMIF(#REF!,'13.CH'!#REF!,#REF!)</f>
        <v>#REF!</v>
      </c>
      <c r="AY103" s="9" t="e">
        <f>SUMIF(#REF!,'13.CH'!#REF!,#REF!)</f>
        <v>#REF!</v>
      </c>
      <c r="AZ103" s="9" t="e">
        <f>SUMIF(#REF!,'13.CH'!#REF!,#REF!)</f>
        <v>#REF!</v>
      </c>
      <c r="BA103" s="9" t="e">
        <f>SUMIF(#REF!,'13.CH'!#REF!,#REF!)</f>
        <v>#REF!</v>
      </c>
      <c r="BB103" s="9" t="e">
        <f>SUMIF(#REF!,'13.CH'!#REF!,#REF!)</f>
        <v>#REF!</v>
      </c>
      <c r="BC103" s="9" t="e">
        <f>SUMIF(#REF!,'13.CH'!#REF!,#REF!)</f>
        <v>#REF!</v>
      </c>
      <c r="BD103" s="9" t="e">
        <f>SUMIF(#REF!,'13.CH'!#REF!,#REF!)</f>
        <v>#REF!</v>
      </c>
      <c r="BE103" s="85" t="e">
        <f>SUMIF(#REF!,'13.CH'!#REF!,#REF!)</f>
        <v>#REF!</v>
      </c>
    </row>
    <row r="104" spans="1:57" ht="38.25" hidden="1" x14ac:dyDescent="0.2">
      <c r="A104" s="9">
        <v>2.19</v>
      </c>
      <c r="B104" s="11" t="s">
        <v>75</v>
      </c>
      <c r="C104" s="9" t="s">
        <v>34</v>
      </c>
      <c r="D104" s="400"/>
      <c r="E104" s="82"/>
      <c r="F104" s="9" t="e">
        <f>SUMIF(#REF!,'13.CH'!#REF!,#REF!)</f>
        <v>#REF!</v>
      </c>
      <c r="G104" s="9" t="e">
        <f>SUMIF(#REF!,'13.CH'!#REF!,#REF!)</f>
        <v>#REF!</v>
      </c>
      <c r="H104" s="9" t="e">
        <f>SUMIF(#REF!,'13.CH'!#REF!,#REF!)</f>
        <v>#REF!</v>
      </c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9" t="e">
        <f>SUMIF(#REF!,'13.CH'!#REF!,#REF!)</f>
        <v>#REF!</v>
      </c>
      <c r="X104" s="9" t="e">
        <f>SUMIF(#REF!,'13.CH'!#REF!,#REF!)</f>
        <v>#REF!</v>
      </c>
      <c r="Y104" s="9" t="e">
        <f>SUMIF(#REF!,'13.CH'!#REF!,#REF!)</f>
        <v>#REF!</v>
      </c>
      <c r="Z104" s="9" t="e">
        <f>SUMIF(#REF!,'13.CH'!#REF!,#REF!)</f>
        <v>#REF!</v>
      </c>
      <c r="AA104" s="9" t="e">
        <f>SUMIF(#REF!,'13.CH'!#REF!,#REF!)</f>
        <v>#REF!</v>
      </c>
      <c r="AB104" s="9" t="e">
        <f>SUMIF(#REF!,'13.CH'!#REF!,#REF!)</f>
        <v>#REF!</v>
      </c>
      <c r="AC104" s="9" t="e">
        <f>SUMIF(#REF!,'13.CH'!#REF!,#REF!)</f>
        <v>#REF!</v>
      </c>
      <c r="AD104" s="82" t="e">
        <f>SUMIF(#REF!,'13.CH'!#REF!,#REF!)</f>
        <v>#REF!</v>
      </c>
      <c r="AE104" s="9" t="e">
        <f>SUMIF(#REF!,'13.CH'!#REF!,#REF!)</f>
        <v>#REF!</v>
      </c>
      <c r="AF104" s="9" t="e">
        <f>SUMIF(#REF!,'13.CH'!#REF!,#REF!)</f>
        <v>#REF!</v>
      </c>
      <c r="AG104" s="9" t="e">
        <f>SUMIF(#REF!,'13.CH'!#REF!,#REF!)</f>
        <v>#REF!</v>
      </c>
      <c r="AH104" s="9" t="e">
        <f>SUMIF(#REF!,'13.CH'!#REF!,#REF!)</f>
        <v>#REF!</v>
      </c>
      <c r="AI104" s="9" t="e">
        <f>SUMIF(#REF!,'13.CH'!#REF!,#REF!)</f>
        <v>#REF!</v>
      </c>
      <c r="AJ104" s="9" t="e">
        <f>SUMIF(#REF!,'13.CH'!#REF!,#REF!)</f>
        <v>#REF!</v>
      </c>
      <c r="AK104" s="9" t="e">
        <f>SUMIF(#REF!,'13.CH'!#REF!,#REF!)</f>
        <v>#REF!</v>
      </c>
      <c r="AL104" s="9" t="e">
        <f>SUMIF(#REF!,'13.CH'!#REF!,#REF!)</f>
        <v>#REF!</v>
      </c>
      <c r="AM104" s="9" t="e">
        <f>SUMIF(#REF!,'13.CH'!#REF!,#REF!)</f>
        <v>#REF!</v>
      </c>
      <c r="AN104" s="9" t="e">
        <f>SUMIF(#REF!,'13.CH'!#REF!,#REF!)</f>
        <v>#REF!</v>
      </c>
      <c r="AO104" s="9" t="e">
        <f>SUMIF(#REF!,'13.CH'!#REF!,#REF!)</f>
        <v>#REF!</v>
      </c>
      <c r="AP104" s="9" t="e">
        <f>SUMIF(#REF!,'13.CH'!#REF!,#REF!)</f>
        <v>#REF!</v>
      </c>
      <c r="AQ104" s="9" t="e">
        <f>SUMIF(#REF!,'13.CH'!#REF!,#REF!)</f>
        <v>#REF!</v>
      </c>
      <c r="AR104" s="9" t="e">
        <f>SUMIF(#REF!,'13.CH'!#REF!,#REF!)</f>
        <v>#REF!</v>
      </c>
      <c r="AS104" s="9" t="e">
        <f>SUMIF(#REF!,'13.CH'!#REF!,#REF!)</f>
        <v>#REF!</v>
      </c>
      <c r="AT104" s="9" t="e">
        <f>SUMIF(#REF!,'13.CH'!#REF!,#REF!)</f>
        <v>#REF!</v>
      </c>
      <c r="AU104" s="9" t="e">
        <f>SUMIF(#REF!,'13.CH'!#REF!,#REF!)</f>
        <v>#REF!</v>
      </c>
      <c r="AV104" s="9" t="e">
        <f>SUMIF(#REF!,'13.CH'!#REF!,#REF!)</f>
        <v>#REF!</v>
      </c>
      <c r="AW104" s="9" t="e">
        <f>SUMIF(#REF!,'13.CH'!#REF!,#REF!)</f>
        <v>#REF!</v>
      </c>
      <c r="AX104" s="9" t="e">
        <f>SUMIF(#REF!,'13.CH'!#REF!,#REF!)</f>
        <v>#REF!</v>
      </c>
      <c r="AY104" s="9" t="e">
        <f>SUMIF(#REF!,'13.CH'!#REF!,#REF!)</f>
        <v>#REF!</v>
      </c>
      <c r="AZ104" s="9" t="e">
        <f>SUMIF(#REF!,'13.CH'!#REF!,#REF!)</f>
        <v>#REF!</v>
      </c>
      <c r="BA104" s="9" t="e">
        <f>SUMIF(#REF!,'13.CH'!#REF!,#REF!)</f>
        <v>#REF!</v>
      </c>
      <c r="BB104" s="9" t="e">
        <f>SUMIF(#REF!,'13.CH'!#REF!,#REF!)</f>
        <v>#REF!</v>
      </c>
      <c r="BC104" s="9" t="e">
        <f>SUMIF(#REF!,'13.CH'!#REF!,#REF!)</f>
        <v>#REF!</v>
      </c>
      <c r="BD104" s="9" t="e">
        <f>SUMIF(#REF!,'13.CH'!#REF!,#REF!)</f>
        <v>#REF!</v>
      </c>
      <c r="BE104" s="85" t="e">
        <f>SUMIF(#REF!,'13.CH'!#REF!,#REF!)</f>
        <v>#REF!</v>
      </c>
    </row>
    <row r="105" spans="1:57" ht="25.5" hidden="1" x14ac:dyDescent="0.2">
      <c r="A105" s="12" t="s">
        <v>76</v>
      </c>
      <c r="B105" s="11" t="s">
        <v>77</v>
      </c>
      <c r="C105" s="9" t="s">
        <v>35</v>
      </c>
      <c r="D105" s="400"/>
      <c r="E105" s="82"/>
      <c r="F105" s="9" t="e">
        <f>SUMIF(#REF!,'13.CH'!#REF!,#REF!)</f>
        <v>#REF!</v>
      </c>
      <c r="G105" s="9" t="e">
        <f>SUMIF(#REF!,'13.CH'!#REF!,#REF!)</f>
        <v>#REF!</v>
      </c>
      <c r="H105" s="9" t="e">
        <f>SUMIF(#REF!,'13.CH'!#REF!,#REF!)</f>
        <v>#REF!</v>
      </c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9" t="e">
        <f>SUMIF(#REF!,'13.CH'!#REF!,#REF!)</f>
        <v>#REF!</v>
      </c>
      <c r="X105" s="9" t="e">
        <f>SUMIF(#REF!,'13.CH'!#REF!,#REF!)</f>
        <v>#REF!</v>
      </c>
      <c r="Y105" s="9" t="e">
        <f>SUMIF(#REF!,'13.CH'!#REF!,#REF!)</f>
        <v>#REF!</v>
      </c>
      <c r="Z105" s="9" t="e">
        <f>SUMIF(#REF!,'13.CH'!#REF!,#REF!)</f>
        <v>#REF!</v>
      </c>
      <c r="AA105" s="9" t="e">
        <f>SUMIF(#REF!,'13.CH'!#REF!,#REF!)</f>
        <v>#REF!</v>
      </c>
      <c r="AB105" s="9" t="e">
        <f>SUMIF(#REF!,'13.CH'!#REF!,#REF!)</f>
        <v>#REF!</v>
      </c>
      <c r="AC105" s="9" t="e">
        <f>SUMIF(#REF!,'13.CH'!#REF!,#REF!)</f>
        <v>#REF!</v>
      </c>
      <c r="AD105" s="82" t="e">
        <f>SUMIF(#REF!,'13.CH'!#REF!,#REF!)</f>
        <v>#REF!</v>
      </c>
      <c r="AE105" s="9" t="e">
        <f>SUMIF(#REF!,'13.CH'!#REF!,#REF!)</f>
        <v>#REF!</v>
      </c>
      <c r="AF105" s="9" t="e">
        <f>SUMIF(#REF!,'13.CH'!#REF!,#REF!)</f>
        <v>#REF!</v>
      </c>
      <c r="AG105" s="9" t="e">
        <f>SUMIF(#REF!,'13.CH'!#REF!,#REF!)</f>
        <v>#REF!</v>
      </c>
      <c r="AH105" s="9" t="e">
        <f>SUMIF(#REF!,'13.CH'!#REF!,#REF!)</f>
        <v>#REF!</v>
      </c>
      <c r="AI105" s="9" t="e">
        <f>SUMIF(#REF!,'13.CH'!#REF!,#REF!)</f>
        <v>#REF!</v>
      </c>
      <c r="AJ105" s="9" t="e">
        <f>SUMIF(#REF!,'13.CH'!#REF!,#REF!)</f>
        <v>#REF!</v>
      </c>
      <c r="AK105" s="9" t="e">
        <f>SUMIF(#REF!,'13.CH'!#REF!,#REF!)</f>
        <v>#REF!</v>
      </c>
      <c r="AL105" s="9" t="e">
        <f>SUMIF(#REF!,'13.CH'!#REF!,#REF!)</f>
        <v>#REF!</v>
      </c>
      <c r="AM105" s="9" t="e">
        <f>SUMIF(#REF!,'13.CH'!#REF!,#REF!)</f>
        <v>#REF!</v>
      </c>
      <c r="AN105" s="9" t="e">
        <f>SUMIF(#REF!,'13.CH'!#REF!,#REF!)</f>
        <v>#REF!</v>
      </c>
      <c r="AO105" s="9" t="e">
        <f>SUMIF(#REF!,'13.CH'!#REF!,#REF!)</f>
        <v>#REF!</v>
      </c>
      <c r="AP105" s="9" t="e">
        <f>SUMIF(#REF!,'13.CH'!#REF!,#REF!)</f>
        <v>#REF!</v>
      </c>
      <c r="AQ105" s="9" t="e">
        <f>SUMIF(#REF!,'13.CH'!#REF!,#REF!)</f>
        <v>#REF!</v>
      </c>
      <c r="AR105" s="9" t="e">
        <f>SUMIF(#REF!,'13.CH'!#REF!,#REF!)</f>
        <v>#REF!</v>
      </c>
      <c r="AS105" s="9" t="e">
        <f>SUMIF(#REF!,'13.CH'!#REF!,#REF!)</f>
        <v>#REF!</v>
      </c>
      <c r="AT105" s="9" t="e">
        <f>SUMIF(#REF!,'13.CH'!#REF!,#REF!)</f>
        <v>#REF!</v>
      </c>
      <c r="AU105" s="9" t="e">
        <f>SUMIF(#REF!,'13.CH'!#REF!,#REF!)</f>
        <v>#REF!</v>
      </c>
      <c r="AV105" s="9" t="e">
        <f>SUMIF(#REF!,'13.CH'!#REF!,#REF!)</f>
        <v>#REF!</v>
      </c>
      <c r="AW105" s="9" t="e">
        <f>SUMIF(#REF!,'13.CH'!#REF!,#REF!)</f>
        <v>#REF!</v>
      </c>
      <c r="AX105" s="9" t="e">
        <f>SUMIF(#REF!,'13.CH'!#REF!,#REF!)</f>
        <v>#REF!</v>
      </c>
      <c r="AY105" s="9" t="e">
        <f>SUMIF(#REF!,'13.CH'!#REF!,#REF!)</f>
        <v>#REF!</v>
      </c>
      <c r="AZ105" s="9" t="e">
        <f>SUMIF(#REF!,'13.CH'!#REF!,#REF!)</f>
        <v>#REF!</v>
      </c>
      <c r="BA105" s="9" t="e">
        <f>SUMIF(#REF!,'13.CH'!#REF!,#REF!)</f>
        <v>#REF!</v>
      </c>
      <c r="BB105" s="9" t="e">
        <f>SUMIF(#REF!,'13.CH'!#REF!,#REF!)</f>
        <v>#REF!</v>
      </c>
      <c r="BC105" s="9" t="e">
        <f>SUMIF(#REF!,'13.CH'!#REF!,#REF!)</f>
        <v>#REF!</v>
      </c>
      <c r="BD105" s="9" t="e">
        <f>SUMIF(#REF!,'13.CH'!#REF!,#REF!)</f>
        <v>#REF!</v>
      </c>
      <c r="BE105" s="85" t="e">
        <f>SUMIF(#REF!,'13.CH'!#REF!,#REF!)</f>
        <v>#REF!</v>
      </c>
    </row>
    <row r="106" spans="1:57" hidden="1" x14ac:dyDescent="0.2">
      <c r="A106" s="9">
        <v>2.21</v>
      </c>
      <c r="B106" s="11" t="s">
        <v>78</v>
      </c>
      <c r="C106" s="9" t="s">
        <v>36</v>
      </c>
      <c r="D106" s="400"/>
      <c r="E106" s="82"/>
      <c r="F106" s="9" t="e">
        <f>SUMIF(#REF!,'13.CH'!#REF!,#REF!)</f>
        <v>#REF!</v>
      </c>
      <c r="G106" s="9" t="e">
        <f>SUMIF(#REF!,'13.CH'!#REF!,#REF!)</f>
        <v>#REF!</v>
      </c>
      <c r="H106" s="9" t="e">
        <f>SUMIF(#REF!,'13.CH'!#REF!,#REF!)</f>
        <v>#REF!</v>
      </c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9" t="e">
        <f>SUMIF(#REF!,'13.CH'!#REF!,#REF!)</f>
        <v>#REF!</v>
      </c>
      <c r="X106" s="9" t="e">
        <f>SUMIF(#REF!,'13.CH'!#REF!,#REF!)</f>
        <v>#REF!</v>
      </c>
      <c r="Y106" s="9" t="e">
        <f>SUMIF(#REF!,'13.CH'!#REF!,#REF!)</f>
        <v>#REF!</v>
      </c>
      <c r="Z106" s="9" t="e">
        <f>SUMIF(#REF!,'13.CH'!#REF!,#REF!)</f>
        <v>#REF!</v>
      </c>
      <c r="AA106" s="9" t="e">
        <f>SUMIF(#REF!,'13.CH'!#REF!,#REF!)</f>
        <v>#REF!</v>
      </c>
      <c r="AB106" s="9" t="e">
        <f>SUMIF(#REF!,'13.CH'!#REF!,#REF!)</f>
        <v>#REF!</v>
      </c>
      <c r="AC106" s="9" t="e">
        <f>SUMIF(#REF!,'13.CH'!#REF!,#REF!)</f>
        <v>#REF!</v>
      </c>
      <c r="AD106" s="82" t="e">
        <f>SUMIF(#REF!,'13.CH'!#REF!,#REF!)</f>
        <v>#REF!</v>
      </c>
      <c r="AE106" s="9" t="e">
        <f>SUMIF(#REF!,'13.CH'!#REF!,#REF!)</f>
        <v>#REF!</v>
      </c>
      <c r="AF106" s="9" t="e">
        <f>SUMIF(#REF!,'13.CH'!#REF!,#REF!)</f>
        <v>#REF!</v>
      </c>
      <c r="AG106" s="9" t="e">
        <f>SUMIF(#REF!,'13.CH'!#REF!,#REF!)</f>
        <v>#REF!</v>
      </c>
      <c r="AH106" s="9" t="e">
        <f>SUMIF(#REF!,'13.CH'!#REF!,#REF!)</f>
        <v>#REF!</v>
      </c>
      <c r="AI106" s="9" t="e">
        <f>SUMIF(#REF!,'13.CH'!#REF!,#REF!)</f>
        <v>#REF!</v>
      </c>
      <c r="AJ106" s="9" t="e">
        <f>SUMIF(#REF!,'13.CH'!#REF!,#REF!)</f>
        <v>#REF!</v>
      </c>
      <c r="AK106" s="9" t="e">
        <f>SUMIF(#REF!,'13.CH'!#REF!,#REF!)</f>
        <v>#REF!</v>
      </c>
      <c r="AL106" s="9" t="e">
        <f>SUMIF(#REF!,'13.CH'!#REF!,#REF!)</f>
        <v>#REF!</v>
      </c>
      <c r="AM106" s="9" t="e">
        <f>SUMIF(#REF!,'13.CH'!#REF!,#REF!)</f>
        <v>#REF!</v>
      </c>
      <c r="AN106" s="9" t="e">
        <f>SUMIF(#REF!,'13.CH'!#REF!,#REF!)</f>
        <v>#REF!</v>
      </c>
      <c r="AO106" s="9" t="e">
        <f>SUMIF(#REF!,'13.CH'!#REF!,#REF!)</f>
        <v>#REF!</v>
      </c>
      <c r="AP106" s="9" t="e">
        <f>SUMIF(#REF!,'13.CH'!#REF!,#REF!)</f>
        <v>#REF!</v>
      </c>
      <c r="AQ106" s="9" t="e">
        <f>SUMIF(#REF!,'13.CH'!#REF!,#REF!)</f>
        <v>#REF!</v>
      </c>
      <c r="AR106" s="9" t="e">
        <f>SUMIF(#REF!,'13.CH'!#REF!,#REF!)</f>
        <v>#REF!</v>
      </c>
      <c r="AS106" s="9" t="e">
        <f>SUMIF(#REF!,'13.CH'!#REF!,#REF!)</f>
        <v>#REF!</v>
      </c>
      <c r="AT106" s="9" t="e">
        <f>SUMIF(#REF!,'13.CH'!#REF!,#REF!)</f>
        <v>#REF!</v>
      </c>
      <c r="AU106" s="9" t="e">
        <f>SUMIF(#REF!,'13.CH'!#REF!,#REF!)</f>
        <v>#REF!</v>
      </c>
      <c r="AV106" s="9" t="e">
        <f>SUMIF(#REF!,'13.CH'!#REF!,#REF!)</f>
        <v>#REF!</v>
      </c>
      <c r="AW106" s="9" t="e">
        <f>SUMIF(#REF!,'13.CH'!#REF!,#REF!)</f>
        <v>#REF!</v>
      </c>
      <c r="AX106" s="9" t="e">
        <f>SUMIF(#REF!,'13.CH'!#REF!,#REF!)</f>
        <v>#REF!</v>
      </c>
      <c r="AY106" s="9" t="e">
        <f>SUMIF(#REF!,'13.CH'!#REF!,#REF!)</f>
        <v>#REF!</v>
      </c>
      <c r="AZ106" s="9" t="e">
        <f>SUMIF(#REF!,'13.CH'!#REF!,#REF!)</f>
        <v>#REF!</v>
      </c>
      <c r="BA106" s="9" t="e">
        <f>SUMIF(#REF!,'13.CH'!#REF!,#REF!)</f>
        <v>#REF!</v>
      </c>
      <c r="BB106" s="9" t="e">
        <f>SUMIF(#REF!,'13.CH'!#REF!,#REF!)</f>
        <v>#REF!</v>
      </c>
      <c r="BC106" s="9" t="e">
        <f>SUMIF(#REF!,'13.CH'!#REF!,#REF!)</f>
        <v>#REF!</v>
      </c>
      <c r="BD106" s="9" t="e">
        <f>SUMIF(#REF!,'13.CH'!#REF!,#REF!)</f>
        <v>#REF!</v>
      </c>
      <c r="BE106" s="85" t="e">
        <f>SUMIF(#REF!,'13.CH'!#REF!,#REF!)</f>
        <v>#REF!</v>
      </c>
    </row>
    <row r="107" spans="1:57" ht="25.5" hidden="1" x14ac:dyDescent="0.2">
      <c r="A107" s="9">
        <v>2.2200000000000002</v>
      </c>
      <c r="B107" s="11" t="s">
        <v>79</v>
      </c>
      <c r="C107" s="9" t="s">
        <v>37</v>
      </c>
      <c r="D107" s="400"/>
      <c r="E107" s="82"/>
      <c r="F107" s="9" t="e">
        <f>SUMIF(#REF!,'13.CH'!#REF!,#REF!)</f>
        <v>#REF!</v>
      </c>
      <c r="G107" s="9" t="e">
        <f>SUMIF(#REF!,'13.CH'!#REF!,#REF!)</f>
        <v>#REF!</v>
      </c>
      <c r="H107" s="9" t="e">
        <f>SUMIF(#REF!,'13.CH'!#REF!,#REF!)</f>
        <v>#REF!</v>
      </c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9" t="e">
        <f>SUMIF(#REF!,'13.CH'!#REF!,#REF!)</f>
        <v>#REF!</v>
      </c>
      <c r="X107" s="9" t="e">
        <f>SUMIF(#REF!,'13.CH'!#REF!,#REF!)</f>
        <v>#REF!</v>
      </c>
      <c r="Y107" s="9" t="e">
        <f>SUMIF(#REF!,'13.CH'!#REF!,#REF!)</f>
        <v>#REF!</v>
      </c>
      <c r="Z107" s="9" t="e">
        <f>SUMIF(#REF!,'13.CH'!#REF!,#REF!)</f>
        <v>#REF!</v>
      </c>
      <c r="AA107" s="9" t="e">
        <f>SUMIF(#REF!,'13.CH'!#REF!,#REF!)</f>
        <v>#REF!</v>
      </c>
      <c r="AB107" s="9" t="e">
        <f>SUMIF(#REF!,'13.CH'!#REF!,#REF!)</f>
        <v>#REF!</v>
      </c>
      <c r="AC107" s="9" t="e">
        <f>SUMIF(#REF!,'13.CH'!#REF!,#REF!)</f>
        <v>#REF!</v>
      </c>
      <c r="AD107" s="82" t="e">
        <f>SUMIF(#REF!,'13.CH'!#REF!,#REF!)</f>
        <v>#REF!</v>
      </c>
      <c r="AE107" s="9" t="e">
        <f>SUMIF(#REF!,'13.CH'!#REF!,#REF!)</f>
        <v>#REF!</v>
      </c>
      <c r="AF107" s="9" t="e">
        <f>SUMIF(#REF!,'13.CH'!#REF!,#REF!)</f>
        <v>#REF!</v>
      </c>
      <c r="AG107" s="9" t="e">
        <f>SUMIF(#REF!,'13.CH'!#REF!,#REF!)</f>
        <v>#REF!</v>
      </c>
      <c r="AH107" s="9" t="e">
        <f>SUMIF(#REF!,'13.CH'!#REF!,#REF!)</f>
        <v>#REF!</v>
      </c>
      <c r="AI107" s="9" t="e">
        <f>SUMIF(#REF!,'13.CH'!#REF!,#REF!)</f>
        <v>#REF!</v>
      </c>
      <c r="AJ107" s="9" t="e">
        <f>SUMIF(#REF!,'13.CH'!#REF!,#REF!)</f>
        <v>#REF!</v>
      </c>
      <c r="AK107" s="9" t="e">
        <f>SUMIF(#REF!,'13.CH'!#REF!,#REF!)</f>
        <v>#REF!</v>
      </c>
      <c r="AL107" s="9" t="e">
        <f>SUMIF(#REF!,'13.CH'!#REF!,#REF!)</f>
        <v>#REF!</v>
      </c>
      <c r="AM107" s="9" t="e">
        <f>SUMIF(#REF!,'13.CH'!#REF!,#REF!)</f>
        <v>#REF!</v>
      </c>
      <c r="AN107" s="9" t="e">
        <f>SUMIF(#REF!,'13.CH'!#REF!,#REF!)</f>
        <v>#REF!</v>
      </c>
      <c r="AO107" s="9" t="e">
        <f>SUMIF(#REF!,'13.CH'!#REF!,#REF!)</f>
        <v>#REF!</v>
      </c>
      <c r="AP107" s="9" t="e">
        <f>SUMIF(#REF!,'13.CH'!#REF!,#REF!)</f>
        <v>#REF!</v>
      </c>
      <c r="AQ107" s="9" t="e">
        <f>SUMIF(#REF!,'13.CH'!#REF!,#REF!)</f>
        <v>#REF!</v>
      </c>
      <c r="AR107" s="9" t="e">
        <f>SUMIF(#REF!,'13.CH'!#REF!,#REF!)</f>
        <v>#REF!</v>
      </c>
      <c r="AS107" s="9" t="e">
        <f>SUMIF(#REF!,'13.CH'!#REF!,#REF!)</f>
        <v>#REF!</v>
      </c>
      <c r="AT107" s="9" t="e">
        <f>SUMIF(#REF!,'13.CH'!#REF!,#REF!)</f>
        <v>#REF!</v>
      </c>
      <c r="AU107" s="9" t="e">
        <f>SUMIF(#REF!,'13.CH'!#REF!,#REF!)</f>
        <v>#REF!</v>
      </c>
      <c r="AV107" s="9" t="e">
        <f>SUMIF(#REF!,'13.CH'!#REF!,#REF!)</f>
        <v>#REF!</v>
      </c>
      <c r="AW107" s="9" t="e">
        <f>SUMIF(#REF!,'13.CH'!#REF!,#REF!)</f>
        <v>#REF!</v>
      </c>
      <c r="AX107" s="9" t="e">
        <f>SUMIF(#REF!,'13.CH'!#REF!,#REF!)</f>
        <v>#REF!</v>
      </c>
      <c r="AY107" s="9" t="e">
        <f>SUMIF(#REF!,'13.CH'!#REF!,#REF!)</f>
        <v>#REF!</v>
      </c>
      <c r="AZ107" s="9" t="e">
        <f>SUMIF(#REF!,'13.CH'!#REF!,#REF!)</f>
        <v>#REF!</v>
      </c>
      <c r="BA107" s="9" t="e">
        <f>SUMIF(#REF!,'13.CH'!#REF!,#REF!)</f>
        <v>#REF!</v>
      </c>
      <c r="BB107" s="9" t="e">
        <f>SUMIF(#REF!,'13.CH'!#REF!,#REF!)</f>
        <v>#REF!</v>
      </c>
      <c r="BC107" s="9" t="e">
        <f>SUMIF(#REF!,'13.CH'!#REF!,#REF!)</f>
        <v>#REF!</v>
      </c>
      <c r="BD107" s="9" t="e">
        <f>SUMIF(#REF!,'13.CH'!#REF!,#REF!)</f>
        <v>#REF!</v>
      </c>
      <c r="BE107" s="85" t="e">
        <f>SUMIF(#REF!,'13.CH'!#REF!,#REF!)</f>
        <v>#REF!</v>
      </c>
    </row>
    <row r="108" spans="1:57" hidden="1" x14ac:dyDescent="0.2">
      <c r="A108" s="9">
        <v>2.23</v>
      </c>
      <c r="B108" s="11" t="s">
        <v>80</v>
      </c>
      <c r="C108" s="9" t="s">
        <v>38</v>
      </c>
      <c r="D108" s="400"/>
      <c r="E108" s="82"/>
      <c r="F108" s="9" t="e">
        <f>SUMIF(#REF!,'13.CH'!#REF!,#REF!)</f>
        <v>#REF!</v>
      </c>
      <c r="G108" s="9" t="e">
        <f>SUMIF(#REF!,'13.CH'!#REF!,#REF!)</f>
        <v>#REF!</v>
      </c>
      <c r="H108" s="9" t="e">
        <f>SUMIF(#REF!,'13.CH'!#REF!,#REF!)</f>
        <v>#REF!</v>
      </c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9" t="e">
        <f>SUMIF(#REF!,'13.CH'!#REF!,#REF!)</f>
        <v>#REF!</v>
      </c>
      <c r="X108" s="9" t="e">
        <f>SUMIF(#REF!,'13.CH'!#REF!,#REF!)</f>
        <v>#REF!</v>
      </c>
      <c r="Y108" s="9" t="e">
        <f>SUMIF(#REF!,'13.CH'!#REF!,#REF!)</f>
        <v>#REF!</v>
      </c>
      <c r="Z108" s="9" t="e">
        <f>SUMIF(#REF!,'13.CH'!#REF!,#REF!)</f>
        <v>#REF!</v>
      </c>
      <c r="AA108" s="9" t="e">
        <f>SUMIF(#REF!,'13.CH'!#REF!,#REF!)</f>
        <v>#REF!</v>
      </c>
      <c r="AB108" s="9" t="e">
        <f>SUMIF(#REF!,'13.CH'!#REF!,#REF!)</f>
        <v>#REF!</v>
      </c>
      <c r="AC108" s="9" t="e">
        <f>SUMIF(#REF!,'13.CH'!#REF!,#REF!)</f>
        <v>#REF!</v>
      </c>
      <c r="AD108" s="82" t="e">
        <f>SUMIF(#REF!,'13.CH'!#REF!,#REF!)</f>
        <v>#REF!</v>
      </c>
      <c r="AE108" s="9" t="e">
        <f>SUMIF(#REF!,'13.CH'!#REF!,#REF!)</f>
        <v>#REF!</v>
      </c>
      <c r="AF108" s="9" t="e">
        <f>SUMIF(#REF!,'13.CH'!#REF!,#REF!)</f>
        <v>#REF!</v>
      </c>
      <c r="AG108" s="9" t="e">
        <f>SUMIF(#REF!,'13.CH'!#REF!,#REF!)</f>
        <v>#REF!</v>
      </c>
      <c r="AH108" s="9" t="e">
        <f>SUMIF(#REF!,'13.CH'!#REF!,#REF!)</f>
        <v>#REF!</v>
      </c>
      <c r="AI108" s="9" t="e">
        <f>SUMIF(#REF!,'13.CH'!#REF!,#REF!)</f>
        <v>#REF!</v>
      </c>
      <c r="AJ108" s="9" t="e">
        <f>SUMIF(#REF!,'13.CH'!#REF!,#REF!)</f>
        <v>#REF!</v>
      </c>
      <c r="AK108" s="9" t="e">
        <f>SUMIF(#REF!,'13.CH'!#REF!,#REF!)</f>
        <v>#REF!</v>
      </c>
      <c r="AL108" s="9" t="e">
        <f>SUMIF(#REF!,'13.CH'!#REF!,#REF!)</f>
        <v>#REF!</v>
      </c>
      <c r="AM108" s="9" t="e">
        <f>SUMIF(#REF!,'13.CH'!#REF!,#REF!)</f>
        <v>#REF!</v>
      </c>
      <c r="AN108" s="9" t="e">
        <f>SUMIF(#REF!,'13.CH'!#REF!,#REF!)</f>
        <v>#REF!</v>
      </c>
      <c r="AO108" s="9" t="e">
        <f>SUMIF(#REF!,'13.CH'!#REF!,#REF!)</f>
        <v>#REF!</v>
      </c>
      <c r="AP108" s="9" t="e">
        <f>SUMIF(#REF!,'13.CH'!#REF!,#REF!)</f>
        <v>#REF!</v>
      </c>
      <c r="AQ108" s="9" t="e">
        <f>SUMIF(#REF!,'13.CH'!#REF!,#REF!)</f>
        <v>#REF!</v>
      </c>
      <c r="AR108" s="9" t="e">
        <f>SUMIF(#REF!,'13.CH'!#REF!,#REF!)</f>
        <v>#REF!</v>
      </c>
      <c r="AS108" s="9" t="e">
        <f>SUMIF(#REF!,'13.CH'!#REF!,#REF!)</f>
        <v>#REF!</v>
      </c>
      <c r="AT108" s="9" t="e">
        <f>SUMIF(#REF!,'13.CH'!#REF!,#REF!)</f>
        <v>#REF!</v>
      </c>
      <c r="AU108" s="9" t="e">
        <f>SUMIF(#REF!,'13.CH'!#REF!,#REF!)</f>
        <v>#REF!</v>
      </c>
      <c r="AV108" s="9" t="e">
        <f>SUMIF(#REF!,'13.CH'!#REF!,#REF!)</f>
        <v>#REF!</v>
      </c>
      <c r="AW108" s="9" t="e">
        <f>SUMIF(#REF!,'13.CH'!#REF!,#REF!)</f>
        <v>#REF!</v>
      </c>
      <c r="AX108" s="9" t="e">
        <f>SUMIF(#REF!,'13.CH'!#REF!,#REF!)</f>
        <v>#REF!</v>
      </c>
      <c r="AY108" s="9" t="e">
        <f>SUMIF(#REF!,'13.CH'!#REF!,#REF!)</f>
        <v>#REF!</v>
      </c>
      <c r="AZ108" s="9" t="e">
        <f>SUMIF(#REF!,'13.CH'!#REF!,#REF!)</f>
        <v>#REF!</v>
      </c>
      <c r="BA108" s="9" t="e">
        <f>SUMIF(#REF!,'13.CH'!#REF!,#REF!)</f>
        <v>#REF!</v>
      </c>
      <c r="BB108" s="9" t="e">
        <f>SUMIF(#REF!,'13.CH'!#REF!,#REF!)</f>
        <v>#REF!</v>
      </c>
      <c r="BC108" s="9" t="e">
        <f>SUMIF(#REF!,'13.CH'!#REF!,#REF!)</f>
        <v>#REF!</v>
      </c>
      <c r="BD108" s="9" t="e">
        <f>SUMIF(#REF!,'13.CH'!#REF!,#REF!)</f>
        <v>#REF!</v>
      </c>
      <c r="BE108" s="85" t="e">
        <f>SUMIF(#REF!,'13.CH'!#REF!,#REF!)</f>
        <v>#REF!</v>
      </c>
    </row>
    <row r="109" spans="1:57" ht="25.5" hidden="1" x14ac:dyDescent="0.2">
      <c r="A109" s="9">
        <v>2.2400000000000002</v>
      </c>
      <c r="B109" s="11" t="s">
        <v>81</v>
      </c>
      <c r="C109" s="9" t="s">
        <v>39</v>
      </c>
      <c r="D109" s="400"/>
      <c r="E109" s="82"/>
      <c r="F109" s="9" t="e">
        <f>SUMIF(#REF!,'13.CH'!#REF!,#REF!)</f>
        <v>#REF!</v>
      </c>
      <c r="G109" s="9" t="e">
        <f>SUMIF(#REF!,'13.CH'!#REF!,#REF!)</f>
        <v>#REF!</v>
      </c>
      <c r="H109" s="9" t="e">
        <f>SUMIF(#REF!,'13.CH'!#REF!,#REF!)</f>
        <v>#REF!</v>
      </c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9" t="e">
        <f>SUMIF(#REF!,'13.CH'!#REF!,#REF!)</f>
        <v>#REF!</v>
      </c>
      <c r="X109" s="9" t="e">
        <f>SUMIF(#REF!,'13.CH'!#REF!,#REF!)</f>
        <v>#REF!</v>
      </c>
      <c r="Y109" s="9" t="e">
        <f>SUMIF(#REF!,'13.CH'!#REF!,#REF!)</f>
        <v>#REF!</v>
      </c>
      <c r="Z109" s="9" t="e">
        <f>SUMIF(#REF!,'13.CH'!#REF!,#REF!)</f>
        <v>#REF!</v>
      </c>
      <c r="AA109" s="9" t="e">
        <f>SUMIF(#REF!,'13.CH'!#REF!,#REF!)</f>
        <v>#REF!</v>
      </c>
      <c r="AB109" s="9" t="e">
        <f>SUMIF(#REF!,'13.CH'!#REF!,#REF!)</f>
        <v>#REF!</v>
      </c>
      <c r="AC109" s="9" t="e">
        <f>SUMIF(#REF!,'13.CH'!#REF!,#REF!)</f>
        <v>#REF!</v>
      </c>
      <c r="AD109" s="82" t="e">
        <f>SUMIF(#REF!,'13.CH'!#REF!,#REF!)</f>
        <v>#REF!</v>
      </c>
      <c r="AE109" s="9" t="e">
        <f>SUMIF(#REF!,'13.CH'!#REF!,#REF!)</f>
        <v>#REF!</v>
      </c>
      <c r="AF109" s="9" t="e">
        <f>SUMIF(#REF!,'13.CH'!#REF!,#REF!)</f>
        <v>#REF!</v>
      </c>
      <c r="AG109" s="9" t="e">
        <f>SUMIF(#REF!,'13.CH'!#REF!,#REF!)</f>
        <v>#REF!</v>
      </c>
      <c r="AH109" s="9" t="e">
        <f>SUMIF(#REF!,'13.CH'!#REF!,#REF!)</f>
        <v>#REF!</v>
      </c>
      <c r="AI109" s="9" t="e">
        <f>SUMIF(#REF!,'13.CH'!#REF!,#REF!)</f>
        <v>#REF!</v>
      </c>
      <c r="AJ109" s="9" t="e">
        <f>SUMIF(#REF!,'13.CH'!#REF!,#REF!)</f>
        <v>#REF!</v>
      </c>
      <c r="AK109" s="9" t="e">
        <f>SUMIF(#REF!,'13.CH'!#REF!,#REF!)</f>
        <v>#REF!</v>
      </c>
      <c r="AL109" s="9" t="e">
        <f>SUMIF(#REF!,'13.CH'!#REF!,#REF!)</f>
        <v>#REF!</v>
      </c>
      <c r="AM109" s="9" t="e">
        <f>SUMIF(#REF!,'13.CH'!#REF!,#REF!)</f>
        <v>#REF!</v>
      </c>
      <c r="AN109" s="9" t="e">
        <f>SUMIF(#REF!,'13.CH'!#REF!,#REF!)</f>
        <v>#REF!</v>
      </c>
      <c r="AO109" s="9" t="e">
        <f>SUMIF(#REF!,'13.CH'!#REF!,#REF!)</f>
        <v>#REF!</v>
      </c>
      <c r="AP109" s="9" t="e">
        <f>SUMIF(#REF!,'13.CH'!#REF!,#REF!)</f>
        <v>#REF!</v>
      </c>
      <c r="AQ109" s="9" t="e">
        <f>SUMIF(#REF!,'13.CH'!#REF!,#REF!)</f>
        <v>#REF!</v>
      </c>
      <c r="AR109" s="9" t="e">
        <f>SUMIF(#REF!,'13.CH'!#REF!,#REF!)</f>
        <v>#REF!</v>
      </c>
      <c r="AS109" s="9" t="e">
        <f>SUMIF(#REF!,'13.CH'!#REF!,#REF!)</f>
        <v>#REF!</v>
      </c>
      <c r="AT109" s="9" t="e">
        <f>SUMIF(#REF!,'13.CH'!#REF!,#REF!)</f>
        <v>#REF!</v>
      </c>
      <c r="AU109" s="9" t="e">
        <f>SUMIF(#REF!,'13.CH'!#REF!,#REF!)</f>
        <v>#REF!</v>
      </c>
      <c r="AV109" s="9" t="e">
        <f>SUMIF(#REF!,'13.CH'!#REF!,#REF!)</f>
        <v>#REF!</v>
      </c>
      <c r="AW109" s="9" t="e">
        <f>SUMIF(#REF!,'13.CH'!#REF!,#REF!)</f>
        <v>#REF!</v>
      </c>
      <c r="AX109" s="9" t="e">
        <f>SUMIF(#REF!,'13.CH'!#REF!,#REF!)</f>
        <v>#REF!</v>
      </c>
      <c r="AY109" s="9" t="e">
        <f>SUMIF(#REF!,'13.CH'!#REF!,#REF!)</f>
        <v>#REF!</v>
      </c>
      <c r="AZ109" s="9" t="e">
        <f>SUMIF(#REF!,'13.CH'!#REF!,#REF!)</f>
        <v>#REF!</v>
      </c>
      <c r="BA109" s="9" t="e">
        <f>SUMIF(#REF!,'13.CH'!#REF!,#REF!)</f>
        <v>#REF!</v>
      </c>
      <c r="BB109" s="9" t="e">
        <f>SUMIF(#REF!,'13.CH'!#REF!,#REF!)</f>
        <v>#REF!</v>
      </c>
      <c r="BC109" s="9" t="e">
        <f>SUMIF(#REF!,'13.CH'!#REF!,#REF!)</f>
        <v>#REF!</v>
      </c>
      <c r="BD109" s="9" t="e">
        <f>SUMIF(#REF!,'13.CH'!#REF!,#REF!)</f>
        <v>#REF!</v>
      </c>
      <c r="BE109" s="85" t="e">
        <f>SUMIF(#REF!,'13.CH'!#REF!,#REF!)</f>
        <v>#REF!</v>
      </c>
    </row>
    <row r="110" spans="1:57" ht="25.5" hidden="1" x14ac:dyDescent="0.2">
      <c r="A110" s="9">
        <v>2.25</v>
      </c>
      <c r="B110" s="11" t="s">
        <v>82</v>
      </c>
      <c r="C110" s="9" t="s">
        <v>40</v>
      </c>
      <c r="D110" s="400"/>
      <c r="E110" s="82"/>
      <c r="F110" s="9" t="e">
        <f>SUMIF(#REF!,'13.CH'!#REF!,#REF!)</f>
        <v>#REF!</v>
      </c>
      <c r="G110" s="9" t="e">
        <f>SUMIF(#REF!,'13.CH'!#REF!,#REF!)</f>
        <v>#REF!</v>
      </c>
      <c r="H110" s="9" t="e">
        <f>SUMIF(#REF!,'13.CH'!#REF!,#REF!)</f>
        <v>#REF!</v>
      </c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9" t="e">
        <f>SUMIF(#REF!,'13.CH'!#REF!,#REF!)</f>
        <v>#REF!</v>
      </c>
      <c r="X110" s="9" t="e">
        <f>SUMIF(#REF!,'13.CH'!#REF!,#REF!)</f>
        <v>#REF!</v>
      </c>
      <c r="Y110" s="9" t="e">
        <f>SUMIF(#REF!,'13.CH'!#REF!,#REF!)</f>
        <v>#REF!</v>
      </c>
      <c r="Z110" s="9" t="e">
        <f>SUMIF(#REF!,'13.CH'!#REF!,#REF!)</f>
        <v>#REF!</v>
      </c>
      <c r="AA110" s="9" t="e">
        <f>SUMIF(#REF!,'13.CH'!#REF!,#REF!)</f>
        <v>#REF!</v>
      </c>
      <c r="AB110" s="9" t="e">
        <f>SUMIF(#REF!,'13.CH'!#REF!,#REF!)</f>
        <v>#REF!</v>
      </c>
      <c r="AC110" s="9" t="e">
        <f>SUMIF(#REF!,'13.CH'!#REF!,#REF!)</f>
        <v>#REF!</v>
      </c>
      <c r="AD110" s="82" t="e">
        <f>SUMIF(#REF!,'13.CH'!#REF!,#REF!)</f>
        <v>#REF!</v>
      </c>
      <c r="AE110" s="9" t="e">
        <f>SUMIF(#REF!,'13.CH'!#REF!,#REF!)</f>
        <v>#REF!</v>
      </c>
      <c r="AF110" s="9" t="e">
        <f>SUMIF(#REF!,'13.CH'!#REF!,#REF!)</f>
        <v>#REF!</v>
      </c>
      <c r="AG110" s="9" t="e">
        <f>SUMIF(#REF!,'13.CH'!#REF!,#REF!)</f>
        <v>#REF!</v>
      </c>
      <c r="AH110" s="9" t="e">
        <f>SUMIF(#REF!,'13.CH'!#REF!,#REF!)</f>
        <v>#REF!</v>
      </c>
      <c r="AI110" s="9" t="e">
        <f>SUMIF(#REF!,'13.CH'!#REF!,#REF!)</f>
        <v>#REF!</v>
      </c>
      <c r="AJ110" s="9" t="e">
        <f>SUMIF(#REF!,'13.CH'!#REF!,#REF!)</f>
        <v>#REF!</v>
      </c>
      <c r="AK110" s="9" t="e">
        <f>SUMIF(#REF!,'13.CH'!#REF!,#REF!)</f>
        <v>#REF!</v>
      </c>
      <c r="AL110" s="9" t="e">
        <f>SUMIF(#REF!,'13.CH'!#REF!,#REF!)</f>
        <v>#REF!</v>
      </c>
      <c r="AM110" s="9" t="e">
        <f>SUMIF(#REF!,'13.CH'!#REF!,#REF!)</f>
        <v>#REF!</v>
      </c>
      <c r="AN110" s="9" t="e">
        <f>SUMIF(#REF!,'13.CH'!#REF!,#REF!)</f>
        <v>#REF!</v>
      </c>
      <c r="AO110" s="9" t="e">
        <f>SUMIF(#REF!,'13.CH'!#REF!,#REF!)</f>
        <v>#REF!</v>
      </c>
      <c r="AP110" s="9" t="e">
        <f>SUMIF(#REF!,'13.CH'!#REF!,#REF!)</f>
        <v>#REF!</v>
      </c>
      <c r="AQ110" s="9" t="e">
        <f>SUMIF(#REF!,'13.CH'!#REF!,#REF!)</f>
        <v>#REF!</v>
      </c>
      <c r="AR110" s="9" t="e">
        <f>SUMIF(#REF!,'13.CH'!#REF!,#REF!)</f>
        <v>#REF!</v>
      </c>
      <c r="AS110" s="9" t="e">
        <f>SUMIF(#REF!,'13.CH'!#REF!,#REF!)</f>
        <v>#REF!</v>
      </c>
      <c r="AT110" s="9" t="e">
        <f>SUMIF(#REF!,'13.CH'!#REF!,#REF!)</f>
        <v>#REF!</v>
      </c>
      <c r="AU110" s="9" t="e">
        <f>SUMIF(#REF!,'13.CH'!#REF!,#REF!)</f>
        <v>#REF!</v>
      </c>
      <c r="AV110" s="9" t="e">
        <f>SUMIF(#REF!,'13.CH'!#REF!,#REF!)</f>
        <v>#REF!</v>
      </c>
      <c r="AW110" s="9" t="e">
        <f>SUMIF(#REF!,'13.CH'!#REF!,#REF!)</f>
        <v>#REF!</v>
      </c>
      <c r="AX110" s="9" t="e">
        <f>SUMIF(#REF!,'13.CH'!#REF!,#REF!)</f>
        <v>#REF!</v>
      </c>
      <c r="AY110" s="9" t="e">
        <f>SUMIF(#REF!,'13.CH'!#REF!,#REF!)</f>
        <v>#REF!</v>
      </c>
      <c r="AZ110" s="9" t="e">
        <f>SUMIF(#REF!,'13.CH'!#REF!,#REF!)</f>
        <v>#REF!</v>
      </c>
      <c r="BA110" s="9" t="e">
        <f>SUMIF(#REF!,'13.CH'!#REF!,#REF!)</f>
        <v>#REF!</v>
      </c>
      <c r="BB110" s="9" t="e">
        <f>SUMIF(#REF!,'13.CH'!#REF!,#REF!)</f>
        <v>#REF!</v>
      </c>
      <c r="BC110" s="9" t="e">
        <f>SUMIF(#REF!,'13.CH'!#REF!,#REF!)</f>
        <v>#REF!</v>
      </c>
      <c r="BD110" s="9" t="e">
        <f>SUMIF(#REF!,'13.CH'!#REF!,#REF!)</f>
        <v>#REF!</v>
      </c>
      <c r="BE110" s="85" t="e">
        <f>SUMIF(#REF!,'13.CH'!#REF!,#REF!)</f>
        <v>#REF!</v>
      </c>
    </row>
    <row r="111" spans="1:57" hidden="1" x14ac:dyDescent="0.2">
      <c r="A111" s="9">
        <v>2.2599999999999998</v>
      </c>
      <c r="B111" s="11" t="s">
        <v>83</v>
      </c>
      <c r="C111" s="9" t="s">
        <v>41</v>
      </c>
      <c r="D111" s="400"/>
      <c r="E111" s="82"/>
      <c r="F111" s="9" t="e">
        <f>SUMIF(#REF!,'13.CH'!#REF!,#REF!)</f>
        <v>#REF!</v>
      </c>
      <c r="G111" s="9" t="e">
        <f>SUMIF(#REF!,'13.CH'!#REF!,#REF!)</f>
        <v>#REF!</v>
      </c>
      <c r="H111" s="9" t="e">
        <f>SUMIF(#REF!,'13.CH'!#REF!,#REF!)</f>
        <v>#REF!</v>
      </c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9" t="e">
        <f>SUMIF(#REF!,'13.CH'!#REF!,#REF!)</f>
        <v>#REF!</v>
      </c>
      <c r="X111" s="9" t="e">
        <f>SUMIF(#REF!,'13.CH'!#REF!,#REF!)</f>
        <v>#REF!</v>
      </c>
      <c r="Y111" s="9" t="e">
        <f>SUMIF(#REF!,'13.CH'!#REF!,#REF!)</f>
        <v>#REF!</v>
      </c>
      <c r="Z111" s="9" t="e">
        <f>SUMIF(#REF!,'13.CH'!#REF!,#REF!)</f>
        <v>#REF!</v>
      </c>
      <c r="AA111" s="9" t="e">
        <f>SUMIF(#REF!,'13.CH'!#REF!,#REF!)</f>
        <v>#REF!</v>
      </c>
      <c r="AB111" s="9" t="e">
        <f>SUMIF(#REF!,'13.CH'!#REF!,#REF!)</f>
        <v>#REF!</v>
      </c>
      <c r="AC111" s="9" t="e">
        <f>SUMIF(#REF!,'13.CH'!#REF!,#REF!)</f>
        <v>#REF!</v>
      </c>
      <c r="AD111" s="82" t="e">
        <f>SUMIF(#REF!,'13.CH'!#REF!,#REF!)</f>
        <v>#REF!</v>
      </c>
      <c r="AE111" s="9" t="e">
        <f>SUMIF(#REF!,'13.CH'!#REF!,#REF!)</f>
        <v>#REF!</v>
      </c>
      <c r="AF111" s="9" t="e">
        <f>SUMIF(#REF!,'13.CH'!#REF!,#REF!)</f>
        <v>#REF!</v>
      </c>
      <c r="AG111" s="9" t="e">
        <f>SUMIF(#REF!,'13.CH'!#REF!,#REF!)</f>
        <v>#REF!</v>
      </c>
      <c r="AH111" s="9" t="e">
        <f>SUMIF(#REF!,'13.CH'!#REF!,#REF!)</f>
        <v>#REF!</v>
      </c>
      <c r="AI111" s="9" t="e">
        <f>SUMIF(#REF!,'13.CH'!#REF!,#REF!)</f>
        <v>#REF!</v>
      </c>
      <c r="AJ111" s="9" t="e">
        <f>SUMIF(#REF!,'13.CH'!#REF!,#REF!)</f>
        <v>#REF!</v>
      </c>
      <c r="AK111" s="9" t="e">
        <f>SUMIF(#REF!,'13.CH'!#REF!,#REF!)</f>
        <v>#REF!</v>
      </c>
      <c r="AL111" s="9" t="e">
        <f>SUMIF(#REF!,'13.CH'!#REF!,#REF!)</f>
        <v>#REF!</v>
      </c>
      <c r="AM111" s="9" t="e">
        <f>SUMIF(#REF!,'13.CH'!#REF!,#REF!)</f>
        <v>#REF!</v>
      </c>
      <c r="AN111" s="9" t="e">
        <f>SUMIF(#REF!,'13.CH'!#REF!,#REF!)</f>
        <v>#REF!</v>
      </c>
      <c r="AO111" s="9" t="e">
        <f>SUMIF(#REF!,'13.CH'!#REF!,#REF!)</f>
        <v>#REF!</v>
      </c>
      <c r="AP111" s="9" t="e">
        <f>SUMIF(#REF!,'13.CH'!#REF!,#REF!)</f>
        <v>#REF!</v>
      </c>
      <c r="AQ111" s="9" t="e">
        <f>SUMIF(#REF!,'13.CH'!#REF!,#REF!)</f>
        <v>#REF!</v>
      </c>
      <c r="AR111" s="9" t="e">
        <f>SUMIF(#REF!,'13.CH'!#REF!,#REF!)</f>
        <v>#REF!</v>
      </c>
      <c r="AS111" s="9" t="e">
        <f>SUMIF(#REF!,'13.CH'!#REF!,#REF!)</f>
        <v>#REF!</v>
      </c>
      <c r="AT111" s="9" t="e">
        <f>SUMIF(#REF!,'13.CH'!#REF!,#REF!)</f>
        <v>#REF!</v>
      </c>
      <c r="AU111" s="9" t="e">
        <f>SUMIF(#REF!,'13.CH'!#REF!,#REF!)</f>
        <v>#REF!</v>
      </c>
      <c r="AV111" s="9" t="e">
        <f>SUMIF(#REF!,'13.CH'!#REF!,#REF!)</f>
        <v>#REF!</v>
      </c>
      <c r="AW111" s="9" t="e">
        <f>SUMIF(#REF!,'13.CH'!#REF!,#REF!)</f>
        <v>#REF!</v>
      </c>
      <c r="AX111" s="9" t="e">
        <f>SUMIF(#REF!,'13.CH'!#REF!,#REF!)</f>
        <v>#REF!</v>
      </c>
      <c r="AY111" s="9" t="e">
        <f>SUMIF(#REF!,'13.CH'!#REF!,#REF!)</f>
        <v>#REF!</v>
      </c>
      <c r="AZ111" s="9" t="e">
        <f>SUMIF(#REF!,'13.CH'!#REF!,#REF!)</f>
        <v>#REF!</v>
      </c>
      <c r="BA111" s="9" t="e">
        <f>SUMIF(#REF!,'13.CH'!#REF!,#REF!)</f>
        <v>#REF!</v>
      </c>
      <c r="BB111" s="9" t="e">
        <f>SUMIF(#REF!,'13.CH'!#REF!,#REF!)</f>
        <v>#REF!</v>
      </c>
      <c r="BC111" s="9" t="e">
        <f>SUMIF(#REF!,'13.CH'!#REF!,#REF!)</f>
        <v>#REF!</v>
      </c>
      <c r="BD111" s="9" t="e">
        <f>SUMIF(#REF!,'13.CH'!#REF!,#REF!)</f>
        <v>#REF!</v>
      </c>
      <c r="BE111" s="85" t="e">
        <f>SUMIF(#REF!,'13.CH'!#REF!,#REF!)</f>
        <v>#REF!</v>
      </c>
    </row>
    <row r="112" spans="1:57" hidden="1" x14ac:dyDescent="0.2">
      <c r="A112" s="7">
        <v>3</v>
      </c>
      <c r="B112" s="13" t="s">
        <v>84</v>
      </c>
      <c r="C112" s="7" t="s">
        <v>42</v>
      </c>
      <c r="D112" s="400"/>
      <c r="E112" s="82"/>
      <c r="F112" s="9" t="e">
        <f>SUMIF(#REF!,'13.CH'!#REF!,#REF!)</f>
        <v>#REF!</v>
      </c>
      <c r="G112" s="9" t="e">
        <f>SUMIF(#REF!,'13.CH'!#REF!,#REF!)</f>
        <v>#REF!</v>
      </c>
      <c r="H112" s="9" t="e">
        <f>SUMIF(#REF!,'13.CH'!#REF!,#REF!)</f>
        <v>#REF!</v>
      </c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9" t="e">
        <f>SUMIF(#REF!,'13.CH'!#REF!,#REF!)</f>
        <v>#REF!</v>
      </c>
      <c r="X112" s="9" t="e">
        <f>SUMIF(#REF!,'13.CH'!#REF!,#REF!)</f>
        <v>#REF!</v>
      </c>
      <c r="Y112" s="9" t="e">
        <f>SUMIF(#REF!,'13.CH'!#REF!,#REF!)</f>
        <v>#REF!</v>
      </c>
      <c r="Z112" s="9" t="e">
        <f>SUMIF(#REF!,'13.CH'!#REF!,#REF!)</f>
        <v>#REF!</v>
      </c>
      <c r="AA112" s="9" t="e">
        <f>SUMIF(#REF!,'13.CH'!#REF!,#REF!)</f>
        <v>#REF!</v>
      </c>
      <c r="AB112" s="9" t="e">
        <f>SUMIF(#REF!,'13.CH'!#REF!,#REF!)</f>
        <v>#REF!</v>
      </c>
      <c r="AC112" s="9" t="e">
        <f>SUMIF(#REF!,'13.CH'!#REF!,#REF!)</f>
        <v>#REF!</v>
      </c>
      <c r="AD112" s="82" t="e">
        <f>SUMIF(#REF!,'13.CH'!#REF!,#REF!)</f>
        <v>#REF!</v>
      </c>
      <c r="AE112" s="9" t="e">
        <f>SUMIF(#REF!,'13.CH'!#REF!,#REF!)</f>
        <v>#REF!</v>
      </c>
      <c r="AF112" s="9" t="e">
        <f>SUMIF(#REF!,'13.CH'!#REF!,#REF!)</f>
        <v>#REF!</v>
      </c>
      <c r="AG112" s="9" t="e">
        <f>SUMIF(#REF!,'13.CH'!#REF!,#REF!)</f>
        <v>#REF!</v>
      </c>
      <c r="AH112" s="9" t="e">
        <f>SUMIF(#REF!,'13.CH'!#REF!,#REF!)</f>
        <v>#REF!</v>
      </c>
      <c r="AI112" s="9" t="e">
        <f>SUMIF(#REF!,'13.CH'!#REF!,#REF!)</f>
        <v>#REF!</v>
      </c>
      <c r="AJ112" s="9" t="e">
        <f>SUMIF(#REF!,'13.CH'!#REF!,#REF!)</f>
        <v>#REF!</v>
      </c>
      <c r="AK112" s="9" t="e">
        <f>SUMIF(#REF!,'13.CH'!#REF!,#REF!)</f>
        <v>#REF!</v>
      </c>
      <c r="AL112" s="9" t="e">
        <f>SUMIF(#REF!,'13.CH'!#REF!,#REF!)</f>
        <v>#REF!</v>
      </c>
      <c r="AM112" s="9" t="e">
        <f>SUMIF(#REF!,'13.CH'!#REF!,#REF!)</f>
        <v>#REF!</v>
      </c>
      <c r="AN112" s="9" t="e">
        <f>SUMIF(#REF!,'13.CH'!#REF!,#REF!)</f>
        <v>#REF!</v>
      </c>
      <c r="AO112" s="9" t="e">
        <f>SUMIF(#REF!,'13.CH'!#REF!,#REF!)</f>
        <v>#REF!</v>
      </c>
      <c r="AP112" s="9" t="e">
        <f>SUMIF(#REF!,'13.CH'!#REF!,#REF!)</f>
        <v>#REF!</v>
      </c>
      <c r="AQ112" s="9" t="e">
        <f>SUMIF(#REF!,'13.CH'!#REF!,#REF!)</f>
        <v>#REF!</v>
      </c>
      <c r="AR112" s="9" t="e">
        <f>SUMIF(#REF!,'13.CH'!#REF!,#REF!)</f>
        <v>#REF!</v>
      </c>
      <c r="AS112" s="9" t="e">
        <f>SUMIF(#REF!,'13.CH'!#REF!,#REF!)</f>
        <v>#REF!</v>
      </c>
      <c r="AT112" s="9" t="e">
        <f>SUMIF(#REF!,'13.CH'!#REF!,#REF!)</f>
        <v>#REF!</v>
      </c>
      <c r="AU112" s="9" t="e">
        <f>SUMIF(#REF!,'13.CH'!#REF!,#REF!)</f>
        <v>#REF!</v>
      </c>
      <c r="AV112" s="9" t="e">
        <f>SUMIF(#REF!,'13.CH'!#REF!,#REF!)</f>
        <v>#REF!</v>
      </c>
      <c r="AW112" s="9" t="e">
        <f>SUMIF(#REF!,'13.CH'!#REF!,#REF!)</f>
        <v>#REF!</v>
      </c>
      <c r="AX112" s="9" t="e">
        <f>SUMIF(#REF!,'13.CH'!#REF!,#REF!)</f>
        <v>#REF!</v>
      </c>
      <c r="AY112" s="9" t="e">
        <f>SUMIF(#REF!,'13.CH'!#REF!,#REF!)</f>
        <v>#REF!</v>
      </c>
      <c r="AZ112" s="9" t="e">
        <f>SUMIF(#REF!,'13.CH'!#REF!,#REF!)</f>
        <v>#REF!</v>
      </c>
      <c r="BA112" s="9" t="e">
        <f>SUMIF(#REF!,'13.CH'!#REF!,#REF!)</f>
        <v>#REF!</v>
      </c>
      <c r="BB112" s="9" t="e">
        <f>SUMIF(#REF!,'13.CH'!#REF!,#REF!)</f>
        <v>#REF!</v>
      </c>
      <c r="BC112" s="9" t="e">
        <f>SUMIF(#REF!,'13.CH'!#REF!,#REF!)</f>
        <v>#REF!</v>
      </c>
      <c r="BD112" s="9" t="e">
        <f>SUMIF(#REF!,'13.CH'!#REF!,#REF!)</f>
        <v>#REF!</v>
      </c>
      <c r="BE112" s="85" t="e">
        <f>SUMIF(#REF!,'13.CH'!#REF!,#REF!)</f>
        <v>#REF!</v>
      </c>
    </row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t="16.5" customHeight="1" x14ac:dyDescent="0.2"/>
    <row r="171" ht="14.25" customHeight="1" x14ac:dyDescent="0.2"/>
    <row r="172" ht="13.5" customHeight="1" x14ac:dyDescent="0.2"/>
    <row r="173" ht="26.25" customHeight="1" x14ac:dyDescent="0.2"/>
  </sheetData>
  <mergeCells count="16">
    <mergeCell ref="BD3:BH3"/>
    <mergeCell ref="A1:B1"/>
    <mergeCell ref="E71:BE71"/>
    <mergeCell ref="A5:A6"/>
    <mergeCell ref="B5:B6"/>
    <mergeCell ref="A71:A72"/>
    <mergeCell ref="B71:B72"/>
    <mergeCell ref="C71:C72"/>
    <mergeCell ref="D71:D72"/>
    <mergeCell ref="C5:C6"/>
    <mergeCell ref="D5:D6"/>
    <mergeCell ref="A2:BH2"/>
    <mergeCell ref="E5:BE5"/>
    <mergeCell ref="BF5:BF6"/>
    <mergeCell ref="BG5:BG6"/>
    <mergeCell ref="BH5:BH6"/>
  </mergeCells>
  <phoneticPr fontId="4" type="noConversion"/>
  <printOptions horizontalCentered="1"/>
  <pageMargins left="0.19685039370078741" right="0.19685039370078741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25.7109375" customWidth="1"/>
    <col min="3" max="3" width="7.7109375" customWidth="1"/>
    <col min="4" max="4" width="11.28515625" customWidth="1"/>
    <col min="5" max="5" width="11.7109375" customWidth="1"/>
    <col min="6" max="7" width="10.28515625" customWidth="1"/>
  </cols>
  <sheetData>
    <row r="1" spans="1:7" ht="20.25" customHeight="1" x14ac:dyDescent="0.25">
      <c r="A1" s="727" t="s">
        <v>178</v>
      </c>
      <c r="B1" s="727"/>
      <c r="C1" s="28"/>
      <c r="D1" s="28"/>
      <c r="E1" s="28"/>
      <c r="F1" s="28"/>
      <c r="G1" s="28"/>
    </row>
    <row r="2" spans="1:7" ht="32.25" customHeight="1" x14ac:dyDescent="0.25">
      <c r="A2" s="735" t="s">
        <v>342</v>
      </c>
      <c r="B2" s="735"/>
      <c r="C2" s="735"/>
      <c r="D2" s="735"/>
      <c r="E2" s="736"/>
      <c r="F2" s="736"/>
      <c r="G2" s="736"/>
    </row>
    <row r="3" spans="1:7" ht="15.75" x14ac:dyDescent="0.25">
      <c r="A3" s="28"/>
      <c r="B3" s="28"/>
      <c r="C3" s="28"/>
      <c r="D3" s="28"/>
      <c r="E3" s="523"/>
      <c r="F3" s="734" t="s">
        <v>228</v>
      </c>
      <c r="G3" s="734"/>
    </row>
    <row r="4" spans="1:7" ht="9" customHeight="1" x14ac:dyDescent="0.25">
      <c r="A4" s="28"/>
      <c r="B4" s="28"/>
      <c r="C4" s="28"/>
      <c r="D4" s="28"/>
      <c r="E4" s="28"/>
      <c r="F4" s="28"/>
      <c r="G4" s="28"/>
    </row>
    <row r="5" spans="1:7" ht="20.25" customHeight="1" x14ac:dyDescent="0.25">
      <c r="A5" s="737" t="s">
        <v>0</v>
      </c>
      <c r="B5" s="737" t="s">
        <v>1</v>
      </c>
      <c r="C5" s="738" t="s">
        <v>346</v>
      </c>
      <c r="D5" s="738" t="s">
        <v>345</v>
      </c>
      <c r="E5" s="738" t="s">
        <v>242</v>
      </c>
      <c r="F5" s="738"/>
      <c r="G5" s="738"/>
    </row>
    <row r="6" spans="1:7" ht="21.75" customHeight="1" x14ac:dyDescent="0.25">
      <c r="A6" s="737"/>
      <c r="B6" s="737"/>
      <c r="C6" s="738"/>
      <c r="D6" s="738"/>
      <c r="E6" s="738" t="s">
        <v>208</v>
      </c>
      <c r="F6" s="739" t="s">
        <v>209</v>
      </c>
      <c r="G6" s="740"/>
    </row>
    <row r="7" spans="1:7" ht="28.5" x14ac:dyDescent="0.25">
      <c r="A7" s="737"/>
      <c r="B7" s="737"/>
      <c r="C7" s="738"/>
      <c r="D7" s="738"/>
      <c r="E7" s="738"/>
      <c r="F7" s="511" t="s">
        <v>173</v>
      </c>
      <c r="G7" s="511" t="s">
        <v>210</v>
      </c>
    </row>
    <row r="8" spans="1:7" ht="28.5" customHeight="1" x14ac:dyDescent="0.25">
      <c r="A8" s="151">
        <v>1</v>
      </c>
      <c r="B8" s="151">
        <v>2</v>
      </c>
      <c r="C8" s="151">
        <v>3</v>
      </c>
      <c r="D8" s="151">
        <v>4</v>
      </c>
      <c r="E8" s="151">
        <v>5</v>
      </c>
      <c r="F8" s="151" t="s">
        <v>179</v>
      </c>
      <c r="G8" s="151" t="s">
        <v>211</v>
      </c>
    </row>
    <row r="9" spans="1:7" ht="18" customHeight="1" x14ac:dyDescent="0.25">
      <c r="A9" s="491"/>
      <c r="B9" s="318" t="s">
        <v>626</v>
      </c>
      <c r="C9" s="491"/>
      <c r="D9" s="492">
        <f>D10+D22</f>
        <v>110319.85022200001</v>
      </c>
      <c r="E9" s="493">
        <v>110319.852</v>
      </c>
      <c r="F9" s="494"/>
      <c r="G9" s="494"/>
    </row>
    <row r="10" spans="1:7" ht="18" customHeight="1" x14ac:dyDescent="0.25">
      <c r="A10" s="496">
        <v>1</v>
      </c>
      <c r="B10" s="497" t="s">
        <v>44</v>
      </c>
      <c r="C10" s="496" t="s">
        <v>4</v>
      </c>
      <c r="D10" s="498">
        <f>D11+D13+D14+D15+D16+D17+D19+D20+D21</f>
        <v>93500.333899999998</v>
      </c>
      <c r="E10" s="499">
        <v>94813.016000000003</v>
      </c>
      <c r="F10" s="500">
        <f>E10-D10</f>
        <v>1312.6821000000054</v>
      </c>
      <c r="G10" s="501">
        <f>E10/D10*100</f>
        <v>101.40393306124868</v>
      </c>
    </row>
    <row r="11" spans="1:7" ht="18" customHeight="1" x14ac:dyDescent="0.25">
      <c r="A11" s="73" t="s">
        <v>134</v>
      </c>
      <c r="B11" s="118" t="s">
        <v>45</v>
      </c>
      <c r="C11" s="73" t="s">
        <v>5</v>
      </c>
      <c r="D11" s="74">
        <v>319.27999999999997</v>
      </c>
      <c r="E11" s="119">
        <v>319.27500000000003</v>
      </c>
      <c r="F11" s="120">
        <f t="shared" ref="F11:F59" si="0">E11-D11</f>
        <v>-4.9999999999386091E-3</v>
      </c>
      <c r="G11" s="120">
        <f t="shared" ref="G11:G59" si="1">(E11/D11)*100</f>
        <v>99.998433976447018</v>
      </c>
    </row>
    <row r="12" spans="1:7" ht="27.75" customHeight="1" x14ac:dyDescent="0.25">
      <c r="A12" s="73"/>
      <c r="B12" s="121" t="s">
        <v>713</v>
      </c>
      <c r="C12" s="73" t="s">
        <v>6</v>
      </c>
      <c r="D12" s="161"/>
      <c r="E12" s="119"/>
      <c r="F12" s="74"/>
      <c r="G12" s="74"/>
    </row>
    <row r="13" spans="1:7" ht="18" customHeight="1" x14ac:dyDescent="0.25">
      <c r="A13" s="73" t="s">
        <v>138</v>
      </c>
      <c r="B13" s="118" t="s">
        <v>47</v>
      </c>
      <c r="C13" s="73" t="s">
        <v>7</v>
      </c>
      <c r="D13" s="74">
        <v>11389.92762</v>
      </c>
      <c r="E13" s="119">
        <v>12589.602999999999</v>
      </c>
      <c r="F13" s="120">
        <f t="shared" si="0"/>
        <v>1199.6753799999988</v>
      </c>
      <c r="G13" s="120">
        <f t="shared" si="1"/>
        <v>110.53277439527749</v>
      </c>
    </row>
    <row r="14" spans="1:7" ht="18" customHeight="1" x14ac:dyDescent="0.25">
      <c r="A14" s="73" t="s">
        <v>185</v>
      </c>
      <c r="B14" s="118" t="s">
        <v>48</v>
      </c>
      <c r="C14" s="73" t="s">
        <v>8</v>
      </c>
      <c r="D14" s="74">
        <v>46823.084990000003</v>
      </c>
      <c r="E14" s="119">
        <v>48444.380999999994</v>
      </c>
      <c r="F14" s="120">
        <f t="shared" si="0"/>
        <v>1621.2960099999909</v>
      </c>
      <c r="G14" s="120">
        <f t="shared" si="1"/>
        <v>103.46259972051446</v>
      </c>
    </row>
    <row r="15" spans="1:7" ht="18" customHeight="1" x14ac:dyDescent="0.25">
      <c r="A15" s="73" t="s">
        <v>186</v>
      </c>
      <c r="B15" s="118" t="s">
        <v>49</v>
      </c>
      <c r="C15" s="73" t="s">
        <v>9</v>
      </c>
      <c r="D15" s="74">
        <v>29604.44</v>
      </c>
      <c r="E15" s="119">
        <v>29617.213</v>
      </c>
      <c r="F15" s="120">
        <f t="shared" si="0"/>
        <v>12.773000000001048</v>
      </c>
      <c r="G15" s="120">
        <f t="shared" si="1"/>
        <v>100.04314555519376</v>
      </c>
    </row>
    <row r="16" spans="1:7" ht="18" customHeight="1" x14ac:dyDescent="0.25">
      <c r="A16" s="73" t="s">
        <v>187</v>
      </c>
      <c r="B16" s="118" t="s">
        <v>50</v>
      </c>
      <c r="C16" s="73" t="s">
        <v>10</v>
      </c>
      <c r="D16" s="74">
        <v>17.525709999999997</v>
      </c>
      <c r="E16" s="119">
        <v>33.735999999999997</v>
      </c>
      <c r="F16" s="74"/>
      <c r="G16" s="120">
        <f t="shared" si="1"/>
        <v>192.49434117077143</v>
      </c>
    </row>
    <row r="17" spans="1:7" ht="18" customHeight="1" x14ac:dyDescent="0.25">
      <c r="A17" s="73" t="s">
        <v>188</v>
      </c>
      <c r="B17" s="118" t="s">
        <v>51</v>
      </c>
      <c r="C17" s="73" t="s">
        <v>11</v>
      </c>
      <c r="D17" s="74">
        <v>3598.81</v>
      </c>
      <c r="E17" s="119">
        <v>3598.8009999999999</v>
      </c>
      <c r="F17" s="74"/>
      <c r="G17" s="120">
        <f t="shared" si="1"/>
        <v>99.999749917333787</v>
      </c>
    </row>
    <row r="18" spans="1:7" ht="32.25" customHeight="1" x14ac:dyDescent="0.25">
      <c r="A18" s="73"/>
      <c r="B18" s="140" t="s">
        <v>320</v>
      </c>
      <c r="C18" s="73"/>
      <c r="D18" s="74"/>
      <c r="E18" s="119"/>
      <c r="F18" s="74"/>
      <c r="G18" s="120"/>
    </row>
    <row r="19" spans="1:7" ht="18" customHeight="1" x14ac:dyDescent="0.25">
      <c r="A19" s="73" t="s">
        <v>189</v>
      </c>
      <c r="B19" s="118" t="s">
        <v>174</v>
      </c>
      <c r="C19" s="73" t="s">
        <v>12</v>
      </c>
      <c r="D19" s="74">
        <v>138.52742000000001</v>
      </c>
      <c r="E19" s="119">
        <v>140.636</v>
      </c>
      <c r="F19" s="120">
        <f t="shared" si="0"/>
        <v>2.1085799999999892</v>
      </c>
      <c r="G19" s="120">
        <f t="shared" si="1"/>
        <v>101.52213908264515</v>
      </c>
    </row>
    <row r="20" spans="1:7" ht="18" customHeight="1" x14ac:dyDescent="0.25">
      <c r="A20" s="73" t="s">
        <v>190</v>
      </c>
      <c r="B20" s="118" t="s">
        <v>53</v>
      </c>
      <c r="C20" s="73" t="s">
        <v>13</v>
      </c>
      <c r="D20" s="74">
        <v>0</v>
      </c>
      <c r="E20" s="59">
        <v>0</v>
      </c>
      <c r="F20" s="74">
        <v>0</v>
      </c>
      <c r="G20" s="74">
        <v>0</v>
      </c>
    </row>
    <row r="21" spans="1:7" ht="18" customHeight="1" x14ac:dyDescent="0.25">
      <c r="A21" s="73" t="s">
        <v>212</v>
      </c>
      <c r="B21" s="118" t="s">
        <v>54</v>
      </c>
      <c r="C21" s="73" t="s">
        <v>14</v>
      </c>
      <c r="D21" s="74">
        <v>1608.7381600000001</v>
      </c>
      <c r="E21" s="119">
        <v>69.371000000000009</v>
      </c>
      <c r="F21" s="120">
        <f t="shared" si="0"/>
        <v>-1539.36716</v>
      </c>
      <c r="G21" s="120">
        <f t="shared" si="1"/>
        <v>4.3121374083648272</v>
      </c>
    </row>
    <row r="22" spans="1:7" ht="18" customHeight="1" x14ac:dyDescent="0.25">
      <c r="A22" s="141">
        <v>2</v>
      </c>
      <c r="B22" s="142" t="s">
        <v>55</v>
      </c>
      <c r="C22" s="141" t="s">
        <v>15</v>
      </c>
      <c r="D22" s="517">
        <f>D23+D24+D25+D26+D27+D28+D29+D30+D31+D48+D49+D50+D51+D52+D53+D54+D55+D56+D57+D58+D59</f>
        <v>16819.516322000003</v>
      </c>
      <c r="E22" s="518">
        <v>15506.835999999998</v>
      </c>
      <c r="F22" s="501">
        <f>E22-D22</f>
        <v>-1312.6803220000056</v>
      </c>
      <c r="G22" s="501">
        <f t="shared" si="1"/>
        <v>92.195493039933524</v>
      </c>
    </row>
    <row r="23" spans="1:7" ht="18" customHeight="1" x14ac:dyDescent="0.25">
      <c r="A23" s="73" t="s">
        <v>144</v>
      </c>
      <c r="B23" s="118" t="s">
        <v>56</v>
      </c>
      <c r="C23" s="73" t="s">
        <v>16</v>
      </c>
      <c r="D23" s="74">
        <v>348.66265199999998</v>
      </c>
      <c r="E23" s="119">
        <v>119.962</v>
      </c>
      <c r="F23" s="120">
        <f t="shared" si="0"/>
        <v>-228.70065199999999</v>
      </c>
      <c r="G23" s="120">
        <f t="shared" si="1"/>
        <v>34.406323508375088</v>
      </c>
    </row>
    <row r="24" spans="1:7" ht="18" customHeight="1" x14ac:dyDescent="0.25">
      <c r="A24" s="73" t="s">
        <v>145</v>
      </c>
      <c r="B24" s="118" t="s">
        <v>57</v>
      </c>
      <c r="C24" s="73" t="s">
        <v>17</v>
      </c>
      <c r="D24" s="74">
        <v>45.487619999999993</v>
      </c>
      <c r="E24" s="119">
        <v>43.787999999999997</v>
      </c>
      <c r="F24" s="120">
        <f t="shared" si="0"/>
        <v>-1.6996199999999959</v>
      </c>
      <c r="G24" s="120">
        <f t="shared" si="1"/>
        <v>96.263554786994803</v>
      </c>
    </row>
    <row r="25" spans="1:7" ht="18" customHeight="1" x14ac:dyDescent="0.25">
      <c r="A25" s="73" t="s">
        <v>191</v>
      </c>
      <c r="B25" s="118" t="s">
        <v>58</v>
      </c>
      <c r="C25" s="73" t="s">
        <v>18</v>
      </c>
      <c r="D25" s="74">
        <v>0</v>
      </c>
      <c r="E25" s="74">
        <v>0</v>
      </c>
      <c r="F25" s="74">
        <v>0</v>
      </c>
      <c r="G25" s="74">
        <v>0</v>
      </c>
    </row>
    <row r="26" spans="1:7" ht="18" customHeight="1" x14ac:dyDescent="0.25">
      <c r="A26" s="73" t="s">
        <v>192</v>
      </c>
      <c r="B26" s="118" t="s">
        <v>60</v>
      </c>
      <c r="C26" s="73" t="s">
        <v>20</v>
      </c>
      <c r="D26" s="74">
        <v>198.37961999999999</v>
      </c>
      <c r="E26" s="119">
        <v>51.38</v>
      </c>
      <c r="F26" s="120">
        <f t="shared" si="0"/>
        <v>-146.99961999999999</v>
      </c>
      <c r="G26" s="120">
        <f t="shared" si="1"/>
        <v>25.899837896654908</v>
      </c>
    </row>
    <row r="27" spans="1:7" ht="18" customHeight="1" x14ac:dyDescent="0.25">
      <c r="A27" s="73" t="s">
        <v>193</v>
      </c>
      <c r="B27" s="118" t="s">
        <v>175</v>
      </c>
      <c r="C27" s="73" t="s">
        <v>21</v>
      </c>
      <c r="D27" s="74">
        <v>84.395500000000013</v>
      </c>
      <c r="E27" s="119">
        <v>41.790000000000006</v>
      </c>
      <c r="F27" s="120">
        <f t="shared" si="0"/>
        <v>-42.605500000000006</v>
      </c>
      <c r="G27" s="120">
        <f t="shared" si="1"/>
        <v>49.5168581263219</v>
      </c>
    </row>
    <row r="28" spans="1:7" ht="27" customHeight="1" x14ac:dyDescent="0.25">
      <c r="A28" s="73" t="s">
        <v>194</v>
      </c>
      <c r="B28" s="118" t="s">
        <v>62</v>
      </c>
      <c r="C28" s="73" t="s">
        <v>22</v>
      </c>
      <c r="D28" s="74">
        <v>428.83224999999999</v>
      </c>
      <c r="E28" s="119">
        <v>394.41999999999996</v>
      </c>
      <c r="F28" s="120">
        <f t="shared" si="0"/>
        <v>-34.412250000000029</v>
      </c>
      <c r="G28" s="120">
        <f t="shared" si="1"/>
        <v>91.97535866297369</v>
      </c>
    </row>
    <row r="29" spans="1:7" ht="18" customHeight="1" x14ac:dyDescent="0.25">
      <c r="A29" s="73" t="s">
        <v>195</v>
      </c>
      <c r="B29" s="118" t="s">
        <v>322</v>
      </c>
      <c r="C29" s="73" t="s">
        <v>23</v>
      </c>
      <c r="D29" s="74">
        <v>416.69374000000005</v>
      </c>
      <c r="E29" s="119">
        <v>281.43</v>
      </c>
      <c r="F29" s="120">
        <f t="shared" si="0"/>
        <v>-135.26374000000004</v>
      </c>
      <c r="G29" s="120">
        <f t="shared" si="1"/>
        <v>67.538811598177588</v>
      </c>
    </row>
    <row r="30" spans="1:7" ht="18" customHeight="1" x14ac:dyDescent="0.25">
      <c r="A30" s="150" t="s">
        <v>196</v>
      </c>
      <c r="B30" s="118" t="s">
        <v>177</v>
      </c>
      <c r="C30" s="73" t="s">
        <v>35</v>
      </c>
      <c r="D30" s="74">
        <v>80.118549999999999</v>
      </c>
      <c r="E30" s="119">
        <v>24.34</v>
      </c>
      <c r="F30" s="120">
        <f>E30-D30</f>
        <v>-55.778549999999996</v>
      </c>
      <c r="G30" s="120">
        <f>(E30/D30)*100</f>
        <v>30.379980666150345</v>
      </c>
    </row>
    <row r="31" spans="1:7" ht="30" customHeight="1" x14ac:dyDescent="0.25">
      <c r="A31" s="73" t="s">
        <v>197</v>
      </c>
      <c r="B31" s="118" t="s">
        <v>347</v>
      </c>
      <c r="C31" s="73" t="s">
        <v>24</v>
      </c>
      <c r="D31" s="74">
        <f>D32+D33+D34+D35+D36+D37+D38+D39+D40+D41+D42+D43+D44+D45+D46+D47</f>
        <v>5120.5476099999996</v>
      </c>
      <c r="E31" s="119">
        <v>3190.6289999999999</v>
      </c>
      <c r="F31" s="120">
        <f>E31-D31</f>
        <v>-1929.9186099999997</v>
      </c>
      <c r="G31" s="120">
        <f t="shared" si="1"/>
        <v>62.31030825236288</v>
      </c>
    </row>
    <row r="32" spans="1:7" ht="18" customHeight="1" x14ac:dyDescent="0.25">
      <c r="A32" s="146">
        <v>0</v>
      </c>
      <c r="B32" s="63" t="s">
        <v>213</v>
      </c>
      <c r="C32" s="75" t="s">
        <v>143</v>
      </c>
      <c r="D32" s="148">
        <v>2101.8637099999996</v>
      </c>
      <c r="E32" s="147">
        <v>2086.1600000000003</v>
      </c>
      <c r="F32" s="122">
        <f t="shared" ref="F32:F47" si="2">E32-D32</f>
        <v>-15.703709999999319</v>
      </c>
      <c r="G32" s="122">
        <f t="shared" si="1"/>
        <v>99.252867351708574</v>
      </c>
    </row>
    <row r="33" spans="1:7" ht="18" customHeight="1" x14ac:dyDescent="0.25">
      <c r="A33" s="146">
        <v>0</v>
      </c>
      <c r="B33" s="63" t="s">
        <v>214</v>
      </c>
      <c r="C33" s="75" t="s">
        <v>141</v>
      </c>
      <c r="D33" s="148">
        <v>369.48059000000001</v>
      </c>
      <c r="E33" s="147">
        <v>369.48999999999995</v>
      </c>
      <c r="F33" s="122">
        <f t="shared" si="2"/>
        <v>9.4099999999457395E-3</v>
      </c>
      <c r="G33" s="122">
        <f t="shared" si="1"/>
        <v>100.00254681849457</v>
      </c>
    </row>
    <row r="34" spans="1:7" ht="18" customHeight="1" x14ac:dyDescent="0.25">
      <c r="A34" s="146">
        <v>0</v>
      </c>
      <c r="B34" s="63" t="s">
        <v>216</v>
      </c>
      <c r="C34" s="75" t="s">
        <v>217</v>
      </c>
      <c r="D34" s="148">
        <v>16.211119999999998</v>
      </c>
      <c r="E34" s="147">
        <v>16.830000000000002</v>
      </c>
      <c r="F34" s="122">
        <f>E34-D34</f>
        <v>0.61888000000000432</v>
      </c>
      <c r="G34" s="122">
        <f>(E34/D34)*100</f>
        <v>103.81762641939609</v>
      </c>
    </row>
    <row r="35" spans="1:7" ht="18" customHeight="1" x14ac:dyDescent="0.25">
      <c r="A35" s="146">
        <v>0</v>
      </c>
      <c r="B35" s="63" t="s">
        <v>218</v>
      </c>
      <c r="C35" s="75" t="s">
        <v>219</v>
      </c>
      <c r="D35" s="148">
        <v>6.4168199999999986</v>
      </c>
      <c r="E35" s="147">
        <v>6.4000000000000012</v>
      </c>
      <c r="F35" s="122">
        <f>E35-D35</f>
        <v>-1.6819999999997393E-2</v>
      </c>
      <c r="G35" s="122">
        <f>(E35/D35)*100</f>
        <v>99.737876393603102</v>
      </c>
    </row>
    <row r="36" spans="1:7" ht="18" customHeight="1" x14ac:dyDescent="0.25">
      <c r="A36" s="146">
        <v>0</v>
      </c>
      <c r="B36" s="63" t="s">
        <v>220</v>
      </c>
      <c r="C36" s="75" t="s">
        <v>153</v>
      </c>
      <c r="D36" s="148">
        <v>63.535060000000001</v>
      </c>
      <c r="E36" s="147">
        <v>63.949999999999996</v>
      </c>
      <c r="F36" s="122">
        <f>E36-D36</f>
        <v>0.41493999999999431</v>
      </c>
      <c r="G36" s="122">
        <f>(E36/D36)*100</f>
        <v>100.65308823191479</v>
      </c>
    </row>
    <row r="37" spans="1:7" ht="18" customHeight="1" x14ac:dyDescent="0.25">
      <c r="A37" s="146">
        <v>0</v>
      </c>
      <c r="B37" s="63" t="s">
        <v>221</v>
      </c>
      <c r="C37" s="75" t="s">
        <v>222</v>
      </c>
      <c r="D37" s="148">
        <v>18.337060000000001</v>
      </c>
      <c r="E37" s="147">
        <v>18.330000000000002</v>
      </c>
      <c r="F37" s="122">
        <f>E37-D37</f>
        <v>-7.059999999999178E-3</v>
      </c>
      <c r="G37" s="122">
        <f>(E37/D37)*100</f>
        <v>99.961498735347988</v>
      </c>
    </row>
    <row r="38" spans="1:7" ht="18" customHeight="1" x14ac:dyDescent="0.25">
      <c r="A38" s="146">
        <v>0</v>
      </c>
      <c r="B38" s="63" t="s">
        <v>319</v>
      </c>
      <c r="C38" s="75" t="s">
        <v>154</v>
      </c>
      <c r="D38" s="148">
        <v>2392.5881599999998</v>
      </c>
      <c r="E38" s="147">
        <v>505.63</v>
      </c>
      <c r="F38" s="122">
        <f t="shared" si="2"/>
        <v>-1886.9581599999997</v>
      </c>
      <c r="G38" s="122">
        <f t="shared" si="1"/>
        <v>21.13318156686022</v>
      </c>
    </row>
    <row r="39" spans="1:7" ht="18" customHeight="1" x14ac:dyDescent="0.25">
      <c r="A39" s="146">
        <v>0</v>
      </c>
      <c r="B39" s="63" t="s">
        <v>360</v>
      </c>
      <c r="C39" s="75" t="s">
        <v>215</v>
      </c>
      <c r="D39" s="148">
        <v>1.4378200000000003</v>
      </c>
      <c r="E39" s="147">
        <v>1.4300000000000002</v>
      </c>
      <c r="F39" s="122">
        <f t="shared" si="2"/>
        <v>-7.8200000000001602E-3</v>
      </c>
      <c r="G39" s="122">
        <f t="shared" si="1"/>
        <v>99.456121072178703</v>
      </c>
    </row>
    <row r="40" spans="1:7" ht="18" customHeight="1" x14ac:dyDescent="0.25">
      <c r="A40" s="146">
        <v>0</v>
      </c>
      <c r="B40" s="138" t="s">
        <v>631</v>
      </c>
      <c r="C40" s="139" t="s">
        <v>325</v>
      </c>
      <c r="D40" s="148"/>
      <c r="E40" s="147"/>
      <c r="F40" s="122"/>
      <c r="G40" s="122"/>
    </row>
    <row r="41" spans="1:7" ht="18" customHeight="1" x14ac:dyDescent="0.25">
      <c r="A41" s="146">
        <v>0</v>
      </c>
      <c r="B41" s="121" t="s">
        <v>176</v>
      </c>
      <c r="C41" s="152" t="s">
        <v>25</v>
      </c>
      <c r="D41" s="149">
        <v>16.344560000000001</v>
      </c>
      <c r="E41" s="148">
        <v>0</v>
      </c>
      <c r="F41" s="122">
        <f>E41-D41</f>
        <v>-16.344560000000001</v>
      </c>
      <c r="G41" s="149"/>
    </row>
    <row r="42" spans="1:7" ht="18" customHeight="1" x14ac:dyDescent="0.25">
      <c r="A42" s="146">
        <v>0</v>
      </c>
      <c r="B42" s="121" t="s">
        <v>68</v>
      </c>
      <c r="C42" s="152" t="s">
        <v>27</v>
      </c>
      <c r="D42" s="149">
        <v>33.827690000000004</v>
      </c>
      <c r="E42" s="147">
        <v>23.09</v>
      </c>
      <c r="F42" s="122">
        <f>E42-D42</f>
        <v>-10.737690000000004</v>
      </c>
      <c r="G42" s="122">
        <f>(E42/D42)*100</f>
        <v>68.257690667024548</v>
      </c>
    </row>
    <row r="43" spans="1:7" ht="18" customHeight="1" x14ac:dyDescent="0.25">
      <c r="A43" s="146">
        <v>0</v>
      </c>
      <c r="B43" s="121" t="s">
        <v>74</v>
      </c>
      <c r="C43" s="152" t="s">
        <v>33</v>
      </c>
      <c r="D43" s="149">
        <v>12.72634</v>
      </c>
      <c r="E43" s="147">
        <v>13.260999999999999</v>
      </c>
      <c r="F43" s="122">
        <f>E43-D43</f>
        <v>0.5346599999999988</v>
      </c>
      <c r="G43" s="122">
        <f>(E43/D43)*100</f>
        <v>104.20120788852097</v>
      </c>
    </row>
    <row r="44" spans="1:7" ht="27" customHeight="1" x14ac:dyDescent="0.25">
      <c r="A44" s="146">
        <v>0</v>
      </c>
      <c r="B44" s="145" t="s">
        <v>359</v>
      </c>
      <c r="C44" s="152" t="s">
        <v>34</v>
      </c>
      <c r="D44" s="149">
        <v>54.837869999999995</v>
      </c>
      <c r="E44" s="147">
        <v>53.10799999999999</v>
      </c>
      <c r="F44" s="122">
        <f>E44-D44</f>
        <v>-1.7298700000000053</v>
      </c>
      <c r="G44" s="122">
        <f>(E44/D44)*100</f>
        <v>96.845482875246603</v>
      </c>
    </row>
    <row r="45" spans="1:7" ht="18" customHeight="1" x14ac:dyDescent="0.25">
      <c r="A45" s="146">
        <v>0</v>
      </c>
      <c r="B45" s="138" t="s">
        <v>326</v>
      </c>
      <c r="C45" s="139" t="s">
        <v>223</v>
      </c>
      <c r="D45" s="148">
        <v>0</v>
      </c>
      <c r="E45" s="147">
        <v>0</v>
      </c>
      <c r="F45" s="149">
        <v>0</v>
      </c>
      <c r="G45" s="149">
        <v>0</v>
      </c>
    </row>
    <row r="46" spans="1:7" ht="18" customHeight="1" x14ac:dyDescent="0.25">
      <c r="A46" s="146">
        <v>0</v>
      </c>
      <c r="B46" s="63" t="s">
        <v>224</v>
      </c>
      <c r="C46" s="75" t="s">
        <v>225</v>
      </c>
      <c r="D46" s="148">
        <v>27.449729999999999</v>
      </c>
      <c r="E46" s="147">
        <v>27.45</v>
      </c>
      <c r="F46" s="122">
        <f t="shared" si="2"/>
        <v>2.7000000000043656E-4</v>
      </c>
      <c r="G46" s="122">
        <f t="shared" si="1"/>
        <v>100.00098361623229</v>
      </c>
    </row>
    <row r="47" spans="1:7" ht="18" customHeight="1" x14ac:dyDescent="0.25">
      <c r="A47" s="146">
        <v>0</v>
      </c>
      <c r="B47" s="63" t="s">
        <v>226</v>
      </c>
      <c r="C47" s="75" t="s">
        <v>155</v>
      </c>
      <c r="D47" s="148">
        <v>5.4910800000000002</v>
      </c>
      <c r="E47" s="147">
        <v>5.5</v>
      </c>
      <c r="F47" s="122">
        <f t="shared" si="2"/>
        <v>8.919999999999817E-3</v>
      </c>
      <c r="G47" s="122">
        <f t="shared" si="1"/>
        <v>100.16244527488216</v>
      </c>
    </row>
    <row r="48" spans="1:7" ht="18" customHeight="1" x14ac:dyDescent="0.25">
      <c r="A48" s="73" t="s">
        <v>65</v>
      </c>
      <c r="B48" s="118" t="s">
        <v>67</v>
      </c>
      <c r="C48" s="73" t="s">
        <v>26</v>
      </c>
      <c r="D48" s="74">
        <v>0</v>
      </c>
      <c r="E48" s="74">
        <v>0</v>
      </c>
      <c r="F48" s="74">
        <v>0</v>
      </c>
      <c r="G48" s="74">
        <v>0</v>
      </c>
    </row>
    <row r="49" spans="1:7" ht="18" customHeight="1" x14ac:dyDescent="0.25">
      <c r="A49" s="150" t="s">
        <v>198</v>
      </c>
      <c r="B49" s="118" t="s">
        <v>78</v>
      </c>
      <c r="C49" s="73" t="s">
        <v>36</v>
      </c>
      <c r="D49" s="74">
        <v>13.95538</v>
      </c>
      <c r="E49" s="119">
        <v>8.6900000000000013</v>
      </c>
      <c r="F49" s="120">
        <f>E49-D49</f>
        <v>-5.2653799999999986</v>
      </c>
      <c r="G49" s="120">
        <f>(E49/D49)*100</f>
        <v>62.269891611693851</v>
      </c>
    </row>
    <row r="50" spans="1:7" ht="27.75" customHeight="1" x14ac:dyDescent="0.25">
      <c r="A50" s="150" t="s">
        <v>199</v>
      </c>
      <c r="B50" s="118" t="s">
        <v>227</v>
      </c>
      <c r="C50" s="73" t="s">
        <v>37</v>
      </c>
      <c r="D50" s="74">
        <v>12.888639999999999</v>
      </c>
      <c r="E50" s="119">
        <v>4.13</v>
      </c>
      <c r="F50" s="120">
        <f>E50-D50</f>
        <v>-8.7586399999999998</v>
      </c>
      <c r="G50" s="120">
        <f>(E50/D50)*100</f>
        <v>32.043722223601563</v>
      </c>
    </row>
    <row r="51" spans="1:7" ht="18" customHeight="1" x14ac:dyDescent="0.25">
      <c r="A51" s="73" t="s">
        <v>200</v>
      </c>
      <c r="B51" s="118" t="s">
        <v>69</v>
      </c>
      <c r="C51" s="73" t="s">
        <v>28</v>
      </c>
      <c r="D51" s="74">
        <v>1489.3406900000002</v>
      </c>
      <c r="E51" s="119">
        <v>1200.5900000000001</v>
      </c>
      <c r="F51" s="120">
        <f t="shared" si="0"/>
        <v>-288.75069000000008</v>
      </c>
      <c r="G51" s="120">
        <f t="shared" si="1"/>
        <v>80.612180145296378</v>
      </c>
    </row>
    <row r="52" spans="1:7" ht="18" customHeight="1" x14ac:dyDescent="0.25">
      <c r="A52" s="73" t="s">
        <v>201</v>
      </c>
      <c r="B52" s="118" t="s">
        <v>70</v>
      </c>
      <c r="C52" s="73" t="s">
        <v>29</v>
      </c>
      <c r="D52" s="74">
        <v>93.531719999999993</v>
      </c>
      <c r="E52" s="119">
        <v>65.593999999999994</v>
      </c>
      <c r="F52" s="120">
        <f t="shared" si="0"/>
        <v>-27.937719999999999</v>
      </c>
      <c r="G52" s="120">
        <f t="shared" si="1"/>
        <v>70.130218924659999</v>
      </c>
    </row>
    <row r="53" spans="1:7" ht="18" customHeight="1" x14ac:dyDescent="0.25">
      <c r="A53" s="73" t="s">
        <v>202</v>
      </c>
      <c r="B53" s="118" t="s">
        <v>71</v>
      </c>
      <c r="C53" s="73" t="s">
        <v>30</v>
      </c>
      <c r="D53" s="74">
        <v>26.632530000000006</v>
      </c>
      <c r="E53" s="119">
        <v>23.040000000000003</v>
      </c>
      <c r="F53" s="120">
        <f t="shared" si="0"/>
        <v>-3.5925300000000036</v>
      </c>
      <c r="G53" s="120">
        <f t="shared" si="1"/>
        <v>86.510744566888675</v>
      </c>
    </row>
    <row r="54" spans="1:7" ht="24.75" customHeight="1" x14ac:dyDescent="0.25">
      <c r="A54" s="73" t="s">
        <v>203</v>
      </c>
      <c r="B54" s="118" t="s">
        <v>127</v>
      </c>
      <c r="C54" s="73" t="s">
        <v>31</v>
      </c>
      <c r="D54" s="74">
        <v>4.7985500000000005</v>
      </c>
      <c r="E54" s="119">
        <v>0.2</v>
      </c>
      <c r="F54" s="120">
        <f t="shared" si="0"/>
        <v>-4.5985500000000004</v>
      </c>
      <c r="G54" s="120">
        <f t="shared" si="1"/>
        <v>4.1679257275635342</v>
      </c>
    </row>
    <row r="55" spans="1:7" ht="18" customHeight="1" x14ac:dyDescent="0.25">
      <c r="A55" s="46" t="s">
        <v>204</v>
      </c>
      <c r="B55" s="57" t="s">
        <v>73</v>
      </c>
      <c r="C55" s="46" t="s">
        <v>32</v>
      </c>
      <c r="D55" s="74"/>
      <c r="E55" s="74">
        <v>0</v>
      </c>
      <c r="F55" s="74"/>
      <c r="G55" s="74"/>
    </row>
    <row r="56" spans="1:7" ht="18" customHeight="1" x14ac:dyDescent="0.25">
      <c r="A56" s="150" t="s">
        <v>205</v>
      </c>
      <c r="B56" s="118" t="s">
        <v>80</v>
      </c>
      <c r="C56" s="73" t="s">
        <v>38</v>
      </c>
      <c r="D56" s="74"/>
      <c r="E56" s="74">
        <v>0</v>
      </c>
      <c r="F56" s="74"/>
      <c r="G56" s="74"/>
    </row>
    <row r="57" spans="1:7" ht="18" customHeight="1" x14ac:dyDescent="0.25">
      <c r="A57" s="73" t="s">
        <v>206</v>
      </c>
      <c r="B57" s="118" t="s">
        <v>81</v>
      </c>
      <c r="C57" s="73" t="s">
        <v>39</v>
      </c>
      <c r="D57" s="74">
        <v>362.88</v>
      </c>
      <c r="E57" s="119">
        <v>362.98999999999995</v>
      </c>
      <c r="F57" s="120">
        <f t="shared" si="0"/>
        <v>0.1099999999999568</v>
      </c>
      <c r="G57" s="120">
        <f t="shared" si="1"/>
        <v>100.03031305114638</v>
      </c>
    </row>
    <row r="58" spans="1:7" ht="18" customHeight="1" x14ac:dyDescent="0.25">
      <c r="A58" s="73" t="s">
        <v>76</v>
      </c>
      <c r="B58" s="118" t="s">
        <v>82</v>
      </c>
      <c r="C58" s="73" t="s">
        <v>40</v>
      </c>
      <c r="D58" s="74">
        <v>8078.7578499999981</v>
      </c>
      <c r="E58" s="119">
        <v>9690.75</v>
      </c>
      <c r="F58" s="120">
        <f t="shared" si="0"/>
        <v>1611.9921500000019</v>
      </c>
      <c r="G58" s="120">
        <f t="shared" si="1"/>
        <v>119.95346537091716</v>
      </c>
    </row>
    <row r="59" spans="1:7" ht="18" customHeight="1" x14ac:dyDescent="0.25">
      <c r="A59" s="73" t="s">
        <v>207</v>
      </c>
      <c r="B59" s="118" t="s">
        <v>83</v>
      </c>
      <c r="C59" s="73" t="s">
        <v>41</v>
      </c>
      <c r="D59" s="74">
        <v>13.61342</v>
      </c>
      <c r="E59" s="119">
        <v>3.113</v>
      </c>
      <c r="F59" s="120">
        <f t="shared" si="0"/>
        <v>-10.50042</v>
      </c>
      <c r="G59" s="120">
        <f t="shared" si="1"/>
        <v>22.867141394300624</v>
      </c>
    </row>
    <row r="60" spans="1:7" ht="18" customHeight="1" x14ac:dyDescent="0.25">
      <c r="A60" s="519">
        <v>3</v>
      </c>
      <c r="B60" s="520" t="s">
        <v>84</v>
      </c>
      <c r="C60" s="519" t="s">
        <v>42</v>
      </c>
      <c r="D60" s="521"/>
      <c r="E60" s="521">
        <v>0</v>
      </c>
      <c r="F60" s="522">
        <v>0</v>
      </c>
      <c r="G60" s="522">
        <v>0</v>
      </c>
    </row>
  </sheetData>
  <mergeCells count="10">
    <mergeCell ref="F3:G3"/>
    <mergeCell ref="A1:B1"/>
    <mergeCell ref="A2:G2"/>
    <mergeCell ref="A5:A7"/>
    <mergeCell ref="B5:B7"/>
    <mergeCell ref="C5:C7"/>
    <mergeCell ref="D5:D7"/>
    <mergeCell ref="E5:G5"/>
    <mergeCell ref="E6:E7"/>
    <mergeCell ref="F6:G6"/>
  </mergeCells>
  <printOptions horizontalCentered="1"/>
  <pageMargins left="0.59055118110236227" right="0.11811023622047245" top="0.78740157480314965" bottom="0.78740157480314965" header="0.31496062992125984" footer="0.31496062992125984"/>
  <pageSetup paperSize="9" orientation="portrait" verticalDpi="0" r:id="rId1"/>
  <headerFooter>
    <oddFooter>&amp;CTrang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pane ySplit="6" topLeftCell="A7" activePane="bottomLeft" state="frozen"/>
      <selection pane="bottomLeft" activeCell="B45" sqref="B45"/>
    </sheetView>
  </sheetViews>
  <sheetFormatPr defaultRowHeight="15" x14ac:dyDescent="0.25"/>
  <cols>
    <col min="1" max="1" width="4.5703125" customWidth="1"/>
    <col min="2" max="2" width="19.5703125" customWidth="1"/>
    <col min="3" max="3" width="6.42578125" customWidth="1"/>
    <col min="4" max="4" width="9.85546875" customWidth="1"/>
    <col min="5" max="5" width="7.7109375" customWidth="1"/>
    <col min="6" max="6" width="8" customWidth="1"/>
    <col min="7" max="7" width="8.28515625" customWidth="1"/>
    <col min="8" max="8" width="9" customWidth="1"/>
    <col min="9" max="9" width="8.7109375" customWidth="1"/>
    <col min="10" max="10" width="8.85546875" customWidth="1"/>
    <col min="11" max="12" width="8.7109375" customWidth="1"/>
    <col min="13" max="13" width="8.140625" customWidth="1"/>
    <col min="14" max="14" width="8.7109375" customWidth="1"/>
    <col min="15" max="15" width="8.42578125" customWidth="1"/>
    <col min="16" max="16" width="9.42578125" customWidth="1"/>
  </cols>
  <sheetData>
    <row r="1" spans="1:16" ht="15.75" x14ac:dyDescent="0.25">
      <c r="A1" s="741" t="s">
        <v>675</v>
      </c>
      <c r="B1" s="741"/>
      <c r="C1" s="16"/>
      <c r="D1" s="16"/>
      <c r="E1" s="16"/>
      <c r="F1" s="16"/>
      <c r="G1" s="16"/>
      <c r="H1" s="16"/>
      <c r="I1" s="16"/>
      <c r="J1" s="16"/>
      <c r="K1" s="67"/>
      <c r="L1" s="16"/>
      <c r="M1" s="16"/>
      <c r="N1" s="16"/>
      <c r="O1" s="16"/>
      <c r="P1" s="16"/>
    </row>
    <row r="2" spans="1:16" ht="16.5" x14ac:dyDescent="0.25">
      <c r="A2" s="742" t="s">
        <v>343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16" ht="16.5" x14ac:dyDescent="0.25">
      <c r="A3" s="31"/>
      <c r="B3" s="78"/>
      <c r="C3" s="31"/>
      <c r="D3" s="78"/>
      <c r="E3" s="31"/>
      <c r="F3" s="31"/>
      <c r="G3" s="31"/>
      <c r="H3" s="31"/>
      <c r="I3" s="31"/>
      <c r="J3" s="31"/>
      <c r="K3" s="68"/>
      <c r="L3" s="31"/>
      <c r="M3" s="31"/>
      <c r="N3" s="734" t="s">
        <v>228</v>
      </c>
      <c r="O3" s="734"/>
      <c r="P3" s="734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69"/>
      <c r="L4" s="18"/>
      <c r="M4" s="18"/>
      <c r="N4" s="18"/>
      <c r="O4" s="19"/>
      <c r="P4" s="19"/>
    </row>
    <row r="5" spans="1:16" ht="25.5" customHeight="1" x14ac:dyDescent="0.25">
      <c r="A5" s="732" t="s">
        <v>0</v>
      </c>
      <c r="B5" s="732" t="s">
        <v>1</v>
      </c>
      <c r="C5" s="732" t="s">
        <v>340</v>
      </c>
      <c r="D5" s="732" t="s">
        <v>341</v>
      </c>
      <c r="E5" s="733" t="s">
        <v>665</v>
      </c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</row>
    <row r="6" spans="1:16" ht="42.75" x14ac:dyDescent="0.25">
      <c r="A6" s="732"/>
      <c r="B6" s="732"/>
      <c r="C6" s="732"/>
      <c r="D6" s="744"/>
      <c r="E6" s="509" t="s">
        <v>124</v>
      </c>
      <c r="F6" s="509" t="s">
        <v>337</v>
      </c>
      <c r="G6" s="509" t="s">
        <v>336</v>
      </c>
      <c r="H6" s="509" t="s">
        <v>335</v>
      </c>
      <c r="I6" s="509" t="s">
        <v>334</v>
      </c>
      <c r="J6" s="509" t="s">
        <v>333</v>
      </c>
      <c r="K6" s="509" t="s">
        <v>332</v>
      </c>
      <c r="L6" s="509" t="s">
        <v>331</v>
      </c>
      <c r="M6" s="509" t="s">
        <v>339</v>
      </c>
      <c r="N6" s="509" t="s">
        <v>338</v>
      </c>
      <c r="O6" s="509" t="s">
        <v>330</v>
      </c>
      <c r="P6" s="509" t="s">
        <v>329</v>
      </c>
    </row>
    <row r="7" spans="1:16" s="529" customFormat="1" ht="15.75" customHeight="1" x14ac:dyDescent="0.2">
      <c r="A7" s="42">
        <v>-1</v>
      </c>
      <c r="B7" s="42">
        <v>-2</v>
      </c>
      <c r="C7" s="42">
        <v>-3</v>
      </c>
      <c r="D7" s="526" t="s">
        <v>243</v>
      </c>
      <c r="E7" s="42">
        <v>-5</v>
      </c>
      <c r="F7" s="42">
        <v>-6</v>
      </c>
      <c r="G7" s="42">
        <v>-7</v>
      </c>
      <c r="H7" s="42">
        <v>-8</v>
      </c>
      <c r="I7" s="527">
        <v>-9</v>
      </c>
      <c r="J7" s="42">
        <v>-10</v>
      </c>
      <c r="K7" s="528">
        <v>-11</v>
      </c>
      <c r="L7" s="42">
        <v>-12</v>
      </c>
      <c r="M7" s="527">
        <v>-13</v>
      </c>
      <c r="N7" s="42">
        <v>-14</v>
      </c>
      <c r="O7" s="527">
        <v>-15</v>
      </c>
      <c r="P7" s="42">
        <v>-16</v>
      </c>
    </row>
    <row r="8" spans="1:16" ht="15.95" customHeight="1" x14ac:dyDescent="0.25">
      <c r="A8" s="354"/>
      <c r="B8" s="355" t="s">
        <v>626</v>
      </c>
      <c r="C8" s="354"/>
      <c r="D8" s="356">
        <v>110319.85199999998</v>
      </c>
      <c r="E8" s="357">
        <v>796.92399999999998</v>
      </c>
      <c r="F8" s="357">
        <v>4784.4670000000006</v>
      </c>
      <c r="G8" s="357">
        <v>8647.8810000000012</v>
      </c>
      <c r="H8" s="357">
        <v>10531.235000000001</v>
      </c>
      <c r="I8" s="357">
        <v>26017.909</v>
      </c>
      <c r="J8" s="357">
        <v>15664.094999999998</v>
      </c>
      <c r="K8" s="357">
        <v>11254.742</v>
      </c>
      <c r="L8" s="357">
        <v>3792.92</v>
      </c>
      <c r="M8" s="357">
        <v>4063.9500000000003</v>
      </c>
      <c r="N8" s="357">
        <v>14469.594000000001</v>
      </c>
      <c r="O8" s="357">
        <v>4374.9990000000007</v>
      </c>
      <c r="P8" s="357">
        <v>5921.1359999999995</v>
      </c>
    </row>
    <row r="9" spans="1:16" ht="15.95" customHeight="1" x14ac:dyDescent="0.25">
      <c r="A9" s="333" t="s">
        <v>633</v>
      </c>
      <c r="B9" s="256" t="s">
        <v>44</v>
      </c>
      <c r="C9" s="333" t="s">
        <v>4</v>
      </c>
      <c r="D9" s="366">
        <v>93566.085999999996</v>
      </c>
      <c r="E9" s="367">
        <v>482.29700000000003</v>
      </c>
      <c r="F9" s="367">
        <v>4364.5709999999999</v>
      </c>
      <c r="G9" s="367">
        <v>8012.9460000000008</v>
      </c>
      <c r="H9" s="367">
        <v>9456.8650000000016</v>
      </c>
      <c r="I9" s="367">
        <v>22812.172000000002</v>
      </c>
      <c r="J9" s="367">
        <v>15028.884999999997</v>
      </c>
      <c r="K9" s="367">
        <v>9248.9380000000001</v>
      </c>
      <c r="L9" s="367">
        <v>3443.1169999999997</v>
      </c>
      <c r="M9" s="367">
        <v>3547.3150000000001</v>
      </c>
      <c r="N9" s="367">
        <v>8678.2669999999998</v>
      </c>
      <c r="O9" s="367">
        <v>3689.5210000000006</v>
      </c>
      <c r="P9" s="367">
        <v>4801.192</v>
      </c>
    </row>
    <row r="10" spans="1:16" ht="15.95" customHeight="1" x14ac:dyDescent="0.25">
      <c r="A10" s="324" t="s">
        <v>134</v>
      </c>
      <c r="B10" s="325" t="s">
        <v>45</v>
      </c>
      <c r="C10" s="324" t="s">
        <v>5</v>
      </c>
      <c r="D10" s="87">
        <v>319.27500000000003</v>
      </c>
      <c r="E10" s="88">
        <v>0</v>
      </c>
      <c r="F10" s="88">
        <v>79.906999999999996</v>
      </c>
      <c r="G10" s="88">
        <v>199.489</v>
      </c>
      <c r="H10" s="88">
        <v>0</v>
      </c>
      <c r="I10" s="88">
        <v>39.878999999999998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</row>
    <row r="11" spans="1:16" ht="23.25" customHeight="1" x14ac:dyDescent="0.25">
      <c r="A11" s="328"/>
      <c r="B11" s="329" t="s">
        <v>46</v>
      </c>
      <c r="C11" s="330" t="s">
        <v>6</v>
      </c>
      <c r="D11" s="87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</row>
    <row r="12" spans="1:16" ht="27" customHeight="1" x14ac:dyDescent="0.25">
      <c r="A12" s="324" t="s">
        <v>138</v>
      </c>
      <c r="B12" s="325" t="s">
        <v>47</v>
      </c>
      <c r="C12" s="324" t="s">
        <v>7</v>
      </c>
      <c r="D12" s="87">
        <v>10770.112999999999</v>
      </c>
      <c r="E12" s="88">
        <v>68.69</v>
      </c>
      <c r="F12" s="88">
        <v>961.69499999999994</v>
      </c>
      <c r="G12" s="88">
        <v>2400.3389999999999</v>
      </c>
      <c r="H12" s="88">
        <v>2874.9920000000002</v>
      </c>
      <c r="I12" s="88">
        <v>5.3659999999999997</v>
      </c>
      <c r="J12" s="88">
        <v>144.18699999999995</v>
      </c>
      <c r="K12" s="88">
        <v>125.65900000000001</v>
      </c>
      <c r="L12" s="88">
        <v>373.67199999999997</v>
      </c>
      <c r="M12" s="88">
        <v>810.76499999999999</v>
      </c>
      <c r="N12" s="88">
        <v>130.70400000000001</v>
      </c>
      <c r="O12" s="88">
        <v>1488.952</v>
      </c>
      <c r="P12" s="88">
        <v>1385.0920000000001</v>
      </c>
    </row>
    <row r="13" spans="1:16" ht="15.95" customHeight="1" x14ac:dyDescent="0.25">
      <c r="A13" s="324" t="s">
        <v>185</v>
      </c>
      <c r="B13" s="325" t="s">
        <v>48</v>
      </c>
      <c r="C13" s="324" t="s">
        <v>8</v>
      </c>
      <c r="D13" s="87">
        <v>45658.890999999996</v>
      </c>
      <c r="E13" s="88">
        <v>395.85700000000003</v>
      </c>
      <c r="F13" s="88">
        <v>3155.3019999999997</v>
      </c>
      <c r="G13" s="88">
        <v>5314.2740000000003</v>
      </c>
      <c r="H13" s="88">
        <v>5831.8620000000001</v>
      </c>
      <c r="I13" s="88">
        <v>4400.7609999999995</v>
      </c>
      <c r="J13" s="88">
        <v>7389.7129999999997</v>
      </c>
      <c r="K13" s="88">
        <v>5293.8230000000003</v>
      </c>
      <c r="L13" s="88">
        <v>3038.7560000000003</v>
      </c>
      <c r="M13" s="88">
        <v>2699.1280000000002</v>
      </c>
      <c r="N13" s="88">
        <v>2548.0360000000001</v>
      </c>
      <c r="O13" s="88">
        <v>2190.0790000000002</v>
      </c>
      <c r="P13" s="88">
        <v>3401.3</v>
      </c>
    </row>
    <row r="14" spans="1:16" ht="15.95" customHeight="1" x14ac:dyDescent="0.25">
      <c r="A14" s="324" t="s">
        <v>186</v>
      </c>
      <c r="B14" s="325" t="s">
        <v>49</v>
      </c>
      <c r="C14" s="324" t="s">
        <v>9</v>
      </c>
      <c r="D14" s="87">
        <v>29602.433000000001</v>
      </c>
      <c r="E14" s="88">
        <v>0</v>
      </c>
      <c r="F14" s="88">
        <v>0</v>
      </c>
      <c r="G14" s="88">
        <v>0</v>
      </c>
      <c r="H14" s="88">
        <v>0</v>
      </c>
      <c r="I14" s="88">
        <v>18038.316000000003</v>
      </c>
      <c r="J14" s="88">
        <v>6639.4409999999998</v>
      </c>
      <c r="K14" s="88">
        <v>636.69500000000005</v>
      </c>
      <c r="L14" s="88">
        <v>0</v>
      </c>
      <c r="M14" s="88">
        <v>0</v>
      </c>
      <c r="N14" s="88">
        <v>4287.9809999999998</v>
      </c>
      <c r="O14" s="88">
        <v>0</v>
      </c>
      <c r="P14" s="88">
        <v>0</v>
      </c>
    </row>
    <row r="15" spans="1:16" ht="15.95" customHeight="1" x14ac:dyDescent="0.25">
      <c r="A15" s="324" t="s">
        <v>187</v>
      </c>
      <c r="B15" s="325" t="s">
        <v>50</v>
      </c>
      <c r="C15" s="324" t="s">
        <v>10</v>
      </c>
      <c r="D15" s="87">
        <v>33.735999999999997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33.735999999999997</v>
      </c>
      <c r="O15" s="88">
        <v>0</v>
      </c>
      <c r="P15" s="88">
        <v>0</v>
      </c>
    </row>
    <row r="16" spans="1:16" ht="15.95" customHeight="1" x14ac:dyDescent="0.25">
      <c r="A16" s="324" t="s">
        <v>188</v>
      </c>
      <c r="B16" s="348" t="s">
        <v>51</v>
      </c>
      <c r="C16" s="324" t="s">
        <v>11</v>
      </c>
      <c r="D16" s="87">
        <v>3598.8009999999999</v>
      </c>
      <c r="E16" s="88">
        <v>0</v>
      </c>
      <c r="F16" s="88">
        <v>5.9450000000000003</v>
      </c>
      <c r="G16" s="88">
        <v>48.77</v>
      </c>
      <c r="H16" s="88">
        <v>0</v>
      </c>
      <c r="I16" s="88">
        <v>305.24400000000003</v>
      </c>
      <c r="J16" s="88">
        <v>0</v>
      </c>
      <c r="K16" s="88">
        <v>1570.9829999999999</v>
      </c>
      <c r="L16" s="88">
        <v>0</v>
      </c>
      <c r="M16" s="88">
        <v>0</v>
      </c>
      <c r="N16" s="88">
        <v>1667.8589999999999</v>
      </c>
      <c r="O16" s="88">
        <v>0</v>
      </c>
      <c r="P16" s="88">
        <v>0</v>
      </c>
    </row>
    <row r="17" spans="1:16" ht="33.75" customHeight="1" x14ac:dyDescent="0.25">
      <c r="A17" s="324"/>
      <c r="B17" s="342" t="s">
        <v>618</v>
      </c>
      <c r="C17" s="331" t="s">
        <v>321</v>
      </c>
      <c r="D17" s="132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</row>
    <row r="18" spans="1:16" ht="24.75" customHeight="1" x14ac:dyDescent="0.25">
      <c r="A18" s="324" t="s">
        <v>189</v>
      </c>
      <c r="B18" s="325" t="s">
        <v>52</v>
      </c>
      <c r="C18" s="324" t="s">
        <v>12</v>
      </c>
      <c r="D18" s="66">
        <v>136.73599999999999</v>
      </c>
      <c r="E18" s="64">
        <v>17.734999999999999</v>
      </c>
      <c r="F18" s="64">
        <v>2.9020000000000001</v>
      </c>
      <c r="G18" s="64">
        <v>19.024000000000001</v>
      </c>
      <c r="H18" s="64">
        <v>3.714</v>
      </c>
      <c r="I18" s="64">
        <v>0</v>
      </c>
      <c r="J18" s="64">
        <v>0.85299999999999998</v>
      </c>
      <c r="K18" s="64">
        <v>30.579000000000001</v>
      </c>
      <c r="L18" s="64">
        <v>20.161000000000001</v>
      </c>
      <c r="M18" s="64">
        <v>9.1679999999999993</v>
      </c>
      <c r="N18" s="64">
        <v>9.92</v>
      </c>
      <c r="O18" s="64">
        <v>7.88</v>
      </c>
      <c r="P18" s="64">
        <v>14.8</v>
      </c>
    </row>
    <row r="19" spans="1:16" ht="15.95" customHeight="1" x14ac:dyDescent="0.25">
      <c r="A19" s="311" t="s">
        <v>190</v>
      </c>
      <c r="B19" s="282" t="s">
        <v>53</v>
      </c>
      <c r="C19" s="311" t="s">
        <v>13</v>
      </c>
      <c r="D19" s="154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</row>
    <row r="20" spans="1:16" ht="15.95" customHeight="1" x14ac:dyDescent="0.25">
      <c r="A20" s="311" t="s">
        <v>212</v>
      </c>
      <c r="B20" s="282" t="s">
        <v>54</v>
      </c>
      <c r="C20" s="311" t="s">
        <v>14</v>
      </c>
      <c r="D20" s="66">
        <v>3446.1009999999997</v>
      </c>
      <c r="E20" s="64">
        <v>1.4999999999999999E-2</v>
      </c>
      <c r="F20" s="64">
        <v>158.82000000000002</v>
      </c>
      <c r="G20" s="64">
        <v>31.05</v>
      </c>
      <c r="H20" s="64">
        <v>746.29699999999991</v>
      </c>
      <c r="I20" s="64">
        <v>22.605999999999998</v>
      </c>
      <c r="J20" s="64">
        <v>854.69100000000003</v>
      </c>
      <c r="K20" s="64">
        <v>1591.1990000000001</v>
      </c>
      <c r="L20" s="64">
        <v>10.528</v>
      </c>
      <c r="M20" s="64">
        <v>28.253999999999998</v>
      </c>
      <c r="N20" s="64">
        <v>3.1E-2</v>
      </c>
      <c r="O20" s="64">
        <v>2.6100000000000003</v>
      </c>
      <c r="P20" s="64">
        <v>0</v>
      </c>
    </row>
    <row r="21" spans="1:16" ht="15.95" customHeight="1" x14ac:dyDescent="0.25">
      <c r="A21" s="333" t="s">
        <v>634</v>
      </c>
      <c r="B21" s="256" t="s">
        <v>55</v>
      </c>
      <c r="C21" s="333" t="s">
        <v>15</v>
      </c>
      <c r="D21" s="358">
        <v>16753.766</v>
      </c>
      <c r="E21" s="359">
        <v>314.62699999999995</v>
      </c>
      <c r="F21" s="359">
        <v>419.89600000000002</v>
      </c>
      <c r="G21" s="359">
        <v>634.93499999999995</v>
      </c>
      <c r="H21" s="359">
        <v>1074.3699999999999</v>
      </c>
      <c r="I21" s="359">
        <v>3205.7370000000001</v>
      </c>
      <c r="J21" s="359">
        <v>635.21000000000015</v>
      </c>
      <c r="K21" s="359">
        <v>2005.8040000000001</v>
      </c>
      <c r="L21" s="359">
        <v>349.803</v>
      </c>
      <c r="M21" s="359">
        <v>516.63499999999999</v>
      </c>
      <c r="N21" s="359">
        <v>5791.3270000000002</v>
      </c>
      <c r="O21" s="359">
        <v>685.47799999999995</v>
      </c>
      <c r="P21" s="359">
        <v>1119.944</v>
      </c>
    </row>
    <row r="22" spans="1:16" ht="15.95" customHeight="1" x14ac:dyDescent="0.25">
      <c r="A22" s="324" t="s">
        <v>144</v>
      </c>
      <c r="B22" s="325" t="s">
        <v>56</v>
      </c>
      <c r="C22" s="324" t="s">
        <v>16</v>
      </c>
      <c r="D22" s="66">
        <v>194.18200000000002</v>
      </c>
      <c r="E22" s="64">
        <v>0</v>
      </c>
      <c r="F22" s="64">
        <v>4.4060000000000006</v>
      </c>
      <c r="G22" s="64">
        <v>27.205000000000002</v>
      </c>
      <c r="H22" s="64">
        <v>25.27</v>
      </c>
      <c r="I22" s="64">
        <v>9.7910000000000004</v>
      </c>
      <c r="J22" s="64">
        <v>7.2750000000000004</v>
      </c>
      <c r="K22" s="64">
        <v>0.05</v>
      </c>
      <c r="L22" s="64">
        <v>0</v>
      </c>
      <c r="M22" s="64">
        <v>26.306000000000001</v>
      </c>
      <c r="N22" s="64">
        <v>0.75</v>
      </c>
      <c r="O22" s="64">
        <v>86.057000000000002</v>
      </c>
      <c r="P22" s="64">
        <v>7.0720000000000001</v>
      </c>
    </row>
    <row r="23" spans="1:16" ht="15.95" customHeight="1" x14ac:dyDescent="0.25">
      <c r="A23" s="324" t="s">
        <v>145</v>
      </c>
      <c r="B23" s="325" t="s">
        <v>57</v>
      </c>
      <c r="C23" s="324" t="s">
        <v>17</v>
      </c>
      <c r="D23" s="66">
        <v>45.387999999999998</v>
      </c>
      <c r="E23" s="64">
        <v>2.9529999999999998</v>
      </c>
      <c r="F23" s="64">
        <v>0.1</v>
      </c>
      <c r="G23" s="64">
        <v>0.2</v>
      </c>
      <c r="H23" s="64">
        <v>0.1</v>
      </c>
      <c r="I23" s="64">
        <v>0.5</v>
      </c>
      <c r="J23" s="64">
        <v>0.2</v>
      </c>
      <c r="K23" s="64">
        <v>0.1</v>
      </c>
      <c r="L23" s="64">
        <v>0.90799999999999992</v>
      </c>
      <c r="M23" s="64">
        <v>25.292999999999999</v>
      </c>
      <c r="N23" s="64">
        <v>0.15</v>
      </c>
      <c r="O23" s="64">
        <v>0.1</v>
      </c>
      <c r="P23" s="64">
        <v>14.783999999999999</v>
      </c>
    </row>
    <row r="24" spans="1:16" ht="15.95" customHeight="1" x14ac:dyDescent="0.25">
      <c r="A24" s="324" t="s">
        <v>191</v>
      </c>
      <c r="B24" s="325" t="s">
        <v>58</v>
      </c>
      <c r="C24" s="324" t="s">
        <v>18</v>
      </c>
      <c r="D24" s="66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6" ht="15.95" customHeight="1" x14ac:dyDescent="0.25">
      <c r="A25" s="324" t="s">
        <v>192</v>
      </c>
      <c r="B25" s="325" t="s">
        <v>60</v>
      </c>
      <c r="C25" s="324" t="s">
        <v>20</v>
      </c>
      <c r="D25" s="66">
        <v>197.9</v>
      </c>
      <c r="E25" s="64">
        <v>0</v>
      </c>
      <c r="F25" s="64">
        <v>0</v>
      </c>
      <c r="G25" s="64">
        <v>0</v>
      </c>
      <c r="H25" s="64">
        <v>122.9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75</v>
      </c>
      <c r="P25" s="64">
        <v>0</v>
      </c>
    </row>
    <row r="26" spans="1:16" ht="21" customHeight="1" x14ac:dyDescent="0.25">
      <c r="A26" s="324" t="s">
        <v>193</v>
      </c>
      <c r="B26" s="325" t="s">
        <v>61</v>
      </c>
      <c r="C26" s="324" t="s">
        <v>21</v>
      </c>
      <c r="D26" s="157">
        <v>72.310000000000016</v>
      </c>
      <c r="E26" s="158">
        <v>2.58</v>
      </c>
      <c r="F26" s="158">
        <v>21.240000000000002</v>
      </c>
      <c r="G26" s="158">
        <v>26.9</v>
      </c>
      <c r="H26" s="158">
        <v>1.0900000000000001</v>
      </c>
      <c r="I26" s="158">
        <v>1.57</v>
      </c>
      <c r="J26" s="158">
        <v>2.39</v>
      </c>
      <c r="K26" s="158">
        <v>0.72</v>
      </c>
      <c r="L26" s="158">
        <v>5.88</v>
      </c>
      <c r="M26" s="158">
        <v>6.93</v>
      </c>
      <c r="N26" s="158">
        <v>0.34</v>
      </c>
      <c r="O26" s="158">
        <v>0.54</v>
      </c>
      <c r="P26" s="158">
        <v>2.13</v>
      </c>
    </row>
    <row r="27" spans="1:16" ht="26.25" customHeight="1" x14ac:dyDescent="0.25">
      <c r="A27" s="324" t="s">
        <v>194</v>
      </c>
      <c r="B27" s="325" t="s">
        <v>62</v>
      </c>
      <c r="C27" s="324" t="s">
        <v>22</v>
      </c>
      <c r="D27" s="465">
        <v>430.28</v>
      </c>
      <c r="E27" s="466">
        <v>12.02</v>
      </c>
      <c r="F27" s="326">
        <v>25.52</v>
      </c>
      <c r="G27" s="326">
        <v>13.91</v>
      </c>
      <c r="H27" s="326">
        <v>58.53</v>
      </c>
      <c r="I27" s="326">
        <v>20.32</v>
      </c>
      <c r="J27" s="467">
        <v>115.07</v>
      </c>
      <c r="K27" s="326">
        <v>62.65</v>
      </c>
      <c r="L27" s="326">
        <v>39.76</v>
      </c>
      <c r="M27" s="326">
        <v>18.13</v>
      </c>
      <c r="N27" s="326">
        <v>5.57</v>
      </c>
      <c r="O27" s="326">
        <v>1.92</v>
      </c>
      <c r="P27" s="326">
        <v>56.88</v>
      </c>
    </row>
    <row r="28" spans="1:16" ht="24" customHeight="1" x14ac:dyDescent="0.25">
      <c r="A28" s="335" t="s">
        <v>195</v>
      </c>
      <c r="B28" s="325" t="s">
        <v>63</v>
      </c>
      <c r="C28" s="324" t="s">
        <v>23</v>
      </c>
      <c r="D28" s="465">
        <v>358.92999999999995</v>
      </c>
      <c r="E28" s="64">
        <v>0</v>
      </c>
      <c r="F28" s="326">
        <v>2.0299999999999998</v>
      </c>
      <c r="G28" s="64">
        <v>0</v>
      </c>
      <c r="H28" s="64">
        <v>0</v>
      </c>
      <c r="I28" s="326">
        <v>324.5</v>
      </c>
      <c r="J28" s="467">
        <v>22.44</v>
      </c>
      <c r="K28" s="326">
        <v>0</v>
      </c>
      <c r="L28" s="326">
        <v>0</v>
      </c>
      <c r="M28" s="326">
        <v>0</v>
      </c>
      <c r="N28" s="326">
        <v>0</v>
      </c>
      <c r="O28" s="326">
        <v>9.9600000000000009</v>
      </c>
      <c r="P28" s="326">
        <v>0</v>
      </c>
    </row>
    <row r="29" spans="1:16" ht="30" customHeight="1" x14ac:dyDescent="0.25">
      <c r="A29" s="311" t="s">
        <v>196</v>
      </c>
      <c r="B29" s="282" t="s">
        <v>77</v>
      </c>
      <c r="C29" s="311" t="s">
        <v>35</v>
      </c>
      <c r="D29" s="465">
        <v>203.42</v>
      </c>
      <c r="E29" s="64">
        <v>0</v>
      </c>
      <c r="F29" s="326">
        <v>28.09</v>
      </c>
      <c r="G29" s="326">
        <v>5.86</v>
      </c>
      <c r="H29" s="326">
        <v>34.81</v>
      </c>
      <c r="I29" s="326">
        <v>11.17</v>
      </c>
      <c r="J29" s="467">
        <v>40.319999999999993</v>
      </c>
      <c r="K29" s="326">
        <v>5</v>
      </c>
      <c r="L29" s="326">
        <v>0</v>
      </c>
      <c r="M29" s="326">
        <v>38.459999999999994</v>
      </c>
      <c r="N29" s="326">
        <v>10</v>
      </c>
      <c r="O29" s="326">
        <v>14.65</v>
      </c>
      <c r="P29" s="326">
        <v>15.059999999999999</v>
      </c>
    </row>
    <row r="30" spans="1:16" ht="39" customHeight="1" x14ac:dyDescent="0.25">
      <c r="A30" s="311" t="s">
        <v>197</v>
      </c>
      <c r="B30" s="282" t="s">
        <v>64</v>
      </c>
      <c r="C30" s="311" t="s">
        <v>24</v>
      </c>
      <c r="D30" s="465">
        <v>5116.0590000000011</v>
      </c>
      <c r="E30" s="326">
        <v>97.57</v>
      </c>
      <c r="F30" s="326">
        <v>164.68500000000006</v>
      </c>
      <c r="G30" s="326">
        <v>294.57000000000005</v>
      </c>
      <c r="H30" s="326">
        <v>641.91000000000008</v>
      </c>
      <c r="I30" s="326">
        <v>421.39700000000005</v>
      </c>
      <c r="J30" s="467">
        <v>264.226</v>
      </c>
      <c r="K30" s="326">
        <v>757.21100000000001</v>
      </c>
      <c r="L30" s="326">
        <v>140.583</v>
      </c>
      <c r="M30" s="326">
        <v>185.99000000000004</v>
      </c>
      <c r="N30" s="326">
        <v>1273.2469999999998</v>
      </c>
      <c r="O30" s="326">
        <v>247.09100000000004</v>
      </c>
      <c r="P30" s="326">
        <v>627.57899999999995</v>
      </c>
    </row>
    <row r="31" spans="1:16" ht="15.95" customHeight="1" x14ac:dyDescent="0.25">
      <c r="A31" s="336" t="s">
        <v>619</v>
      </c>
      <c r="B31" s="337" t="s">
        <v>213</v>
      </c>
      <c r="C31" s="338" t="s">
        <v>143</v>
      </c>
      <c r="D31" s="349">
        <v>2188.1200000000003</v>
      </c>
      <c r="E31" s="350">
        <v>64.460000000000008</v>
      </c>
      <c r="F31" s="350">
        <v>138.68</v>
      </c>
      <c r="G31" s="350">
        <v>215.82</v>
      </c>
      <c r="H31" s="350">
        <v>255.61</v>
      </c>
      <c r="I31" s="350">
        <v>232.64</v>
      </c>
      <c r="J31" s="351">
        <v>206.62</v>
      </c>
      <c r="K31" s="350">
        <v>261.34000000000003</v>
      </c>
      <c r="L31" s="350">
        <v>108.2</v>
      </c>
      <c r="M31" s="350">
        <v>122.74</v>
      </c>
      <c r="N31" s="350">
        <v>238.98</v>
      </c>
      <c r="O31" s="350">
        <v>158.16</v>
      </c>
      <c r="P31" s="350">
        <v>184.87</v>
      </c>
    </row>
    <row r="32" spans="1:16" ht="15.95" customHeight="1" x14ac:dyDescent="0.25">
      <c r="A32" s="336" t="s">
        <v>619</v>
      </c>
      <c r="B32" s="337" t="s">
        <v>318</v>
      </c>
      <c r="C32" s="338" t="s">
        <v>141</v>
      </c>
      <c r="D32" s="349">
        <v>369.48999999999995</v>
      </c>
      <c r="E32" s="350">
        <v>12.7</v>
      </c>
      <c r="F32" s="350">
        <v>11.27</v>
      </c>
      <c r="G32" s="350">
        <v>47.12</v>
      </c>
      <c r="H32" s="350">
        <v>24.13</v>
      </c>
      <c r="I32" s="350">
        <v>5.86</v>
      </c>
      <c r="J32" s="351">
        <v>36.21</v>
      </c>
      <c r="K32" s="350">
        <v>11.87</v>
      </c>
      <c r="L32" s="350">
        <v>21.36</v>
      </c>
      <c r="M32" s="350">
        <v>52.89</v>
      </c>
      <c r="N32" s="350">
        <v>14.82</v>
      </c>
      <c r="O32" s="350">
        <v>23.75</v>
      </c>
      <c r="P32" s="350">
        <v>107.51</v>
      </c>
    </row>
    <row r="33" spans="1:16" ht="15.95" customHeight="1" x14ac:dyDescent="0.25">
      <c r="A33" s="336" t="s">
        <v>619</v>
      </c>
      <c r="B33" s="337" t="s">
        <v>628</v>
      </c>
      <c r="C33" s="338" t="s">
        <v>217</v>
      </c>
      <c r="D33" s="349">
        <v>16.600000000000001</v>
      </c>
      <c r="E33" s="350">
        <v>7.74</v>
      </c>
      <c r="F33" s="350">
        <v>1.57</v>
      </c>
      <c r="G33" s="350">
        <v>0.5</v>
      </c>
      <c r="H33" s="350">
        <v>1.1000000000000001</v>
      </c>
      <c r="I33" s="350">
        <v>4.24</v>
      </c>
      <c r="J33" s="351">
        <v>0</v>
      </c>
      <c r="K33" s="350">
        <v>0</v>
      </c>
      <c r="L33" s="350">
        <v>0</v>
      </c>
      <c r="M33" s="350">
        <v>0.66</v>
      </c>
      <c r="N33" s="350">
        <v>0.51</v>
      </c>
      <c r="O33" s="350">
        <v>0</v>
      </c>
      <c r="P33" s="350">
        <v>0.28000000000000003</v>
      </c>
    </row>
    <row r="34" spans="1:16" ht="15.95" customHeight="1" x14ac:dyDescent="0.25">
      <c r="A34" s="336" t="s">
        <v>619</v>
      </c>
      <c r="B34" s="337" t="s">
        <v>218</v>
      </c>
      <c r="C34" s="338" t="s">
        <v>219</v>
      </c>
      <c r="D34" s="349">
        <v>6.2900000000000009</v>
      </c>
      <c r="E34" s="350">
        <v>2.62</v>
      </c>
      <c r="F34" s="350">
        <v>0.33</v>
      </c>
      <c r="G34" s="350">
        <v>0.61</v>
      </c>
      <c r="H34" s="350">
        <v>0.2</v>
      </c>
      <c r="I34" s="350">
        <v>0.65</v>
      </c>
      <c r="J34" s="351">
        <v>0.49</v>
      </c>
      <c r="K34" s="350">
        <v>0.24</v>
      </c>
      <c r="L34" s="350">
        <v>0.5</v>
      </c>
      <c r="M34" s="350">
        <v>0.11</v>
      </c>
      <c r="N34" s="350">
        <v>0.26</v>
      </c>
      <c r="O34" s="350">
        <v>0.19</v>
      </c>
      <c r="P34" s="350">
        <v>9.0000000000000011E-2</v>
      </c>
    </row>
    <row r="35" spans="1:16" ht="27" customHeight="1" x14ac:dyDescent="0.25">
      <c r="A35" s="336" t="s">
        <v>619</v>
      </c>
      <c r="B35" s="813" t="s">
        <v>323</v>
      </c>
      <c r="C35" s="338" t="s">
        <v>153</v>
      </c>
      <c r="D35" s="349">
        <v>67.319999999999993</v>
      </c>
      <c r="E35" s="350">
        <v>6.02</v>
      </c>
      <c r="F35" s="350">
        <v>6.2799999999999994</v>
      </c>
      <c r="G35" s="350">
        <v>9.8000000000000007</v>
      </c>
      <c r="H35" s="350">
        <v>3.65</v>
      </c>
      <c r="I35" s="350">
        <v>10.85</v>
      </c>
      <c r="J35" s="351">
        <v>6.29</v>
      </c>
      <c r="K35" s="350">
        <v>4.2699999999999996</v>
      </c>
      <c r="L35" s="350">
        <v>3.17</v>
      </c>
      <c r="M35" s="350">
        <v>2.35</v>
      </c>
      <c r="N35" s="350">
        <v>3.44</v>
      </c>
      <c r="O35" s="350">
        <v>4.75</v>
      </c>
      <c r="P35" s="350">
        <v>6.4499999999999993</v>
      </c>
    </row>
    <row r="36" spans="1:16" ht="26.25" customHeight="1" x14ac:dyDescent="0.25">
      <c r="A36" s="336" t="s">
        <v>619</v>
      </c>
      <c r="B36" s="813" t="s">
        <v>630</v>
      </c>
      <c r="C36" s="338" t="s">
        <v>222</v>
      </c>
      <c r="D36" s="349">
        <v>20.650000000000002</v>
      </c>
      <c r="E36" s="350">
        <v>0</v>
      </c>
      <c r="F36" s="350">
        <v>1.49</v>
      </c>
      <c r="G36" s="350">
        <v>1.84</v>
      </c>
      <c r="H36" s="350">
        <v>5.77</v>
      </c>
      <c r="I36" s="350">
        <v>2.85</v>
      </c>
      <c r="J36" s="351">
        <v>1.54</v>
      </c>
      <c r="K36" s="350">
        <v>0.89999999999999991</v>
      </c>
      <c r="L36" s="350">
        <v>2.21</v>
      </c>
      <c r="M36" s="350">
        <v>1.01</v>
      </c>
      <c r="N36" s="350">
        <v>0.85</v>
      </c>
      <c r="O36" s="350">
        <v>0.93</v>
      </c>
      <c r="P36" s="350">
        <v>1.26</v>
      </c>
    </row>
    <row r="37" spans="1:16" ht="27" customHeight="1" x14ac:dyDescent="0.25">
      <c r="A37" s="336" t="s">
        <v>619</v>
      </c>
      <c r="B37" s="813" t="s">
        <v>781</v>
      </c>
      <c r="C37" s="338" t="s">
        <v>154</v>
      </c>
      <c r="D37" s="462">
        <v>2286.86</v>
      </c>
      <c r="E37" s="463">
        <v>0.53</v>
      </c>
      <c r="F37" s="463">
        <v>0</v>
      </c>
      <c r="G37" s="463">
        <v>8</v>
      </c>
      <c r="H37" s="463">
        <v>333.15000000000003</v>
      </c>
      <c r="I37" s="463">
        <v>158.94000000000003</v>
      </c>
      <c r="J37" s="464">
        <v>2.02</v>
      </c>
      <c r="K37" s="463">
        <v>449.49</v>
      </c>
      <c r="L37" s="463">
        <v>0</v>
      </c>
      <c r="M37" s="463">
        <v>0.87999999999999989</v>
      </c>
      <c r="N37" s="463">
        <v>1010.44</v>
      </c>
      <c r="O37" s="463">
        <v>52.08</v>
      </c>
      <c r="P37" s="463">
        <v>271.33</v>
      </c>
    </row>
    <row r="38" spans="1:16" ht="24.75" customHeight="1" x14ac:dyDescent="0.25">
      <c r="A38" s="336" t="s">
        <v>619</v>
      </c>
      <c r="B38" s="813" t="s">
        <v>669</v>
      </c>
      <c r="C38" s="338" t="s">
        <v>215</v>
      </c>
      <c r="D38" s="460">
        <v>1.4300000000000002</v>
      </c>
      <c r="E38" s="461">
        <v>0.19</v>
      </c>
      <c r="F38" s="461">
        <v>0.06</v>
      </c>
      <c r="G38" s="461">
        <v>0.05</v>
      </c>
      <c r="H38" s="461">
        <v>0.04</v>
      </c>
      <c r="I38" s="461">
        <v>0.45</v>
      </c>
      <c r="J38" s="461">
        <v>0.22</v>
      </c>
      <c r="K38" s="461">
        <v>0.04</v>
      </c>
      <c r="L38" s="461">
        <v>0.03</v>
      </c>
      <c r="M38" s="461">
        <v>0.05</v>
      </c>
      <c r="N38" s="461">
        <v>0.13</v>
      </c>
      <c r="O38" s="461">
        <v>0.04</v>
      </c>
      <c r="P38" s="461">
        <v>0.13</v>
      </c>
    </row>
    <row r="39" spans="1:16" ht="15.95" customHeight="1" x14ac:dyDescent="0.25">
      <c r="A39" s="336" t="s">
        <v>619</v>
      </c>
      <c r="B39" s="337" t="s">
        <v>631</v>
      </c>
      <c r="C39" s="338" t="s">
        <v>325</v>
      </c>
      <c r="D39" s="460">
        <v>0</v>
      </c>
      <c r="E39" s="461">
        <v>0</v>
      </c>
      <c r="F39" s="461">
        <v>0</v>
      </c>
      <c r="G39" s="461">
        <v>0</v>
      </c>
      <c r="H39" s="461">
        <v>0</v>
      </c>
      <c r="I39" s="461">
        <v>0</v>
      </c>
      <c r="J39" s="461">
        <v>0</v>
      </c>
      <c r="K39" s="461">
        <v>0</v>
      </c>
      <c r="L39" s="461">
        <v>0</v>
      </c>
      <c r="M39" s="461">
        <v>0</v>
      </c>
      <c r="N39" s="461">
        <v>0</v>
      </c>
      <c r="O39" s="461">
        <v>0</v>
      </c>
      <c r="P39" s="461">
        <v>0</v>
      </c>
    </row>
    <row r="40" spans="1:16" ht="25.5" customHeight="1" x14ac:dyDescent="0.25">
      <c r="A40" s="336" t="s">
        <v>619</v>
      </c>
      <c r="B40" s="342" t="s">
        <v>695</v>
      </c>
      <c r="C40" s="331" t="s">
        <v>25</v>
      </c>
      <c r="D40" s="460">
        <v>0</v>
      </c>
      <c r="E40" s="461">
        <v>0</v>
      </c>
      <c r="F40" s="461">
        <v>0</v>
      </c>
      <c r="G40" s="461">
        <v>0</v>
      </c>
      <c r="H40" s="461">
        <v>0</v>
      </c>
      <c r="I40" s="461">
        <v>0</v>
      </c>
      <c r="J40" s="461">
        <v>0</v>
      </c>
      <c r="K40" s="461">
        <v>0</v>
      </c>
      <c r="L40" s="461">
        <v>0</v>
      </c>
      <c r="M40" s="461">
        <v>0</v>
      </c>
      <c r="N40" s="461">
        <v>0</v>
      </c>
      <c r="O40" s="461">
        <v>0</v>
      </c>
      <c r="P40" s="461">
        <v>0</v>
      </c>
    </row>
    <row r="41" spans="1:16" ht="25.5" customHeight="1" x14ac:dyDescent="0.25">
      <c r="A41" s="336" t="s">
        <v>619</v>
      </c>
      <c r="B41" s="342" t="s">
        <v>68</v>
      </c>
      <c r="C41" s="331" t="s">
        <v>27</v>
      </c>
      <c r="D41" s="460">
        <v>33.83</v>
      </c>
      <c r="E41" s="461">
        <v>0</v>
      </c>
      <c r="F41" s="461">
        <v>0</v>
      </c>
      <c r="G41" s="461">
        <v>2.19</v>
      </c>
      <c r="H41" s="461">
        <v>2.5299999999999998</v>
      </c>
      <c r="I41" s="461">
        <v>0.56000000000000005</v>
      </c>
      <c r="J41" s="461">
        <v>3.2</v>
      </c>
      <c r="K41" s="461">
        <v>5.35</v>
      </c>
      <c r="L41" s="461">
        <v>0</v>
      </c>
      <c r="M41" s="461">
        <v>0</v>
      </c>
      <c r="N41" s="461">
        <v>0</v>
      </c>
      <c r="O41" s="461">
        <v>0</v>
      </c>
      <c r="P41" s="461">
        <v>20</v>
      </c>
    </row>
    <row r="42" spans="1:16" ht="15.95" customHeight="1" x14ac:dyDescent="0.25">
      <c r="A42" s="336" t="s">
        <v>619</v>
      </c>
      <c r="B42" s="342" t="s">
        <v>74</v>
      </c>
      <c r="C42" s="331" t="s">
        <v>33</v>
      </c>
      <c r="D42" s="460">
        <v>15.481</v>
      </c>
      <c r="E42" s="461">
        <v>0.16700000000000001</v>
      </c>
      <c r="F42" s="461">
        <v>0</v>
      </c>
      <c r="G42" s="461">
        <v>2.0150000000000001</v>
      </c>
      <c r="H42" s="461">
        <v>0.74199999999999999</v>
      </c>
      <c r="I42" s="461">
        <v>0.375</v>
      </c>
      <c r="J42" s="461">
        <v>2.0720000000000001</v>
      </c>
      <c r="K42" s="461">
        <v>3.1779999999999999</v>
      </c>
      <c r="L42" s="461">
        <v>1.621</v>
      </c>
      <c r="M42" s="461">
        <v>1.4510000000000001</v>
      </c>
      <c r="N42" s="461">
        <v>2.0169999999999999</v>
      </c>
      <c r="O42" s="461">
        <v>0.90100000000000002</v>
      </c>
      <c r="P42" s="461">
        <v>0.94199999999999995</v>
      </c>
    </row>
    <row r="43" spans="1:16" ht="24.75" customHeight="1" x14ac:dyDescent="0.25">
      <c r="A43" s="336" t="s">
        <v>619</v>
      </c>
      <c r="B43" s="342" t="s">
        <v>714</v>
      </c>
      <c r="C43" s="331" t="s">
        <v>34</v>
      </c>
      <c r="D43" s="460">
        <v>75.908000000000001</v>
      </c>
      <c r="E43" s="461">
        <v>2.2130000000000001</v>
      </c>
      <c r="F43" s="461">
        <v>4.5950000000000006</v>
      </c>
      <c r="G43" s="461">
        <v>5.9550000000000001</v>
      </c>
      <c r="H43" s="461">
        <v>13.518000000000001</v>
      </c>
      <c r="I43" s="461">
        <v>3.9820000000000002</v>
      </c>
      <c r="J43" s="461">
        <v>4.6740000000000004</v>
      </c>
      <c r="K43" s="461">
        <v>19.812999999999999</v>
      </c>
      <c r="L43" s="461">
        <v>3.2919999999999998</v>
      </c>
      <c r="M43" s="461">
        <v>3.8289999999999997</v>
      </c>
      <c r="N43" s="461">
        <v>1.48</v>
      </c>
      <c r="O43" s="461">
        <v>5.55</v>
      </c>
      <c r="P43" s="461">
        <v>7.0069999999999997</v>
      </c>
    </row>
    <row r="44" spans="1:16" ht="15.95" customHeight="1" x14ac:dyDescent="0.25">
      <c r="A44" s="336" t="s">
        <v>619</v>
      </c>
      <c r="B44" s="337" t="s">
        <v>326</v>
      </c>
      <c r="C44" s="338" t="s">
        <v>223</v>
      </c>
      <c r="D44" s="460">
        <v>0</v>
      </c>
      <c r="E44" s="461">
        <v>0</v>
      </c>
      <c r="F44" s="461">
        <v>0</v>
      </c>
      <c r="G44" s="461">
        <v>0</v>
      </c>
      <c r="H44" s="461">
        <v>0</v>
      </c>
      <c r="I44" s="461">
        <v>0</v>
      </c>
      <c r="J44" s="461">
        <v>0</v>
      </c>
      <c r="K44" s="461">
        <v>0</v>
      </c>
      <c r="L44" s="461">
        <v>0</v>
      </c>
      <c r="M44" s="461">
        <v>0</v>
      </c>
      <c r="N44" s="461">
        <v>0</v>
      </c>
      <c r="O44" s="461">
        <v>0</v>
      </c>
      <c r="P44" s="461">
        <v>0</v>
      </c>
    </row>
    <row r="45" spans="1:16" ht="15.95" customHeight="1" x14ac:dyDescent="0.25">
      <c r="A45" s="336" t="s">
        <v>619</v>
      </c>
      <c r="B45" s="337" t="s">
        <v>327</v>
      </c>
      <c r="C45" s="338" t="s">
        <v>225</v>
      </c>
      <c r="D45" s="460">
        <v>27.45</v>
      </c>
      <c r="E45" s="461">
        <v>0</v>
      </c>
      <c r="F45" s="461">
        <v>0</v>
      </c>
      <c r="G45" s="461">
        <v>0</v>
      </c>
      <c r="H45" s="461">
        <v>0</v>
      </c>
      <c r="I45" s="461">
        <v>0</v>
      </c>
      <c r="J45" s="461">
        <v>0</v>
      </c>
      <c r="K45" s="461">
        <v>0</v>
      </c>
      <c r="L45" s="461">
        <v>0</v>
      </c>
      <c r="M45" s="461">
        <v>0</v>
      </c>
      <c r="N45" s="461">
        <v>0</v>
      </c>
      <c r="O45" s="461">
        <v>0</v>
      </c>
      <c r="P45" s="461">
        <v>27.45</v>
      </c>
    </row>
    <row r="46" spans="1:16" ht="15.95" customHeight="1" x14ac:dyDescent="0.25">
      <c r="A46" s="336" t="s">
        <v>619</v>
      </c>
      <c r="B46" s="337" t="s">
        <v>226</v>
      </c>
      <c r="C46" s="338" t="s">
        <v>155</v>
      </c>
      <c r="D46" s="460">
        <v>6.63</v>
      </c>
      <c r="E46" s="461">
        <v>0.93</v>
      </c>
      <c r="F46" s="461">
        <v>0.41000000000000003</v>
      </c>
      <c r="G46" s="461">
        <v>0.67</v>
      </c>
      <c r="H46" s="461">
        <v>1.47</v>
      </c>
      <c r="I46" s="461">
        <v>0</v>
      </c>
      <c r="J46" s="461">
        <v>0.89</v>
      </c>
      <c r="K46" s="461">
        <v>0.72</v>
      </c>
      <c r="L46" s="461">
        <v>0.2</v>
      </c>
      <c r="M46" s="461">
        <v>0.02</v>
      </c>
      <c r="N46" s="461">
        <v>0.32</v>
      </c>
      <c r="O46" s="461">
        <v>0.74</v>
      </c>
      <c r="P46" s="461">
        <v>0.26</v>
      </c>
    </row>
    <row r="47" spans="1:16" ht="25.5" customHeight="1" x14ac:dyDescent="0.25">
      <c r="A47" s="324" t="s">
        <v>65</v>
      </c>
      <c r="B47" s="325" t="s">
        <v>67</v>
      </c>
      <c r="C47" s="324" t="s">
        <v>26</v>
      </c>
      <c r="D47" s="66">
        <v>27</v>
      </c>
      <c r="E47" s="64">
        <v>27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</row>
    <row r="48" spans="1:16" ht="29.25" customHeight="1" x14ac:dyDescent="0.25">
      <c r="A48" s="335" t="s">
        <v>198</v>
      </c>
      <c r="B48" s="325" t="s">
        <v>78</v>
      </c>
      <c r="C48" s="324" t="s">
        <v>36</v>
      </c>
      <c r="D48" s="66">
        <v>13.96</v>
      </c>
      <c r="E48" s="64">
        <v>0.21</v>
      </c>
      <c r="F48" s="64">
        <v>0.56000000000000005</v>
      </c>
      <c r="G48" s="64">
        <v>0.82</v>
      </c>
      <c r="H48" s="64">
        <v>0.95000000000000007</v>
      </c>
      <c r="I48" s="64">
        <v>1.8400000000000003</v>
      </c>
      <c r="J48" s="64">
        <v>1.6300000000000001</v>
      </c>
      <c r="K48" s="64">
        <v>1.92</v>
      </c>
      <c r="L48" s="64">
        <v>1.7800000000000002</v>
      </c>
      <c r="M48" s="64">
        <v>0.69</v>
      </c>
      <c r="N48" s="64">
        <v>1.02</v>
      </c>
      <c r="O48" s="64">
        <v>1.17</v>
      </c>
      <c r="P48" s="64">
        <v>1.37</v>
      </c>
    </row>
    <row r="49" spans="1:17" ht="27.75" customHeight="1" x14ac:dyDescent="0.25">
      <c r="A49" s="335" t="s">
        <v>199</v>
      </c>
      <c r="B49" s="325" t="s">
        <v>79</v>
      </c>
      <c r="C49" s="324" t="s">
        <v>37</v>
      </c>
      <c r="D49" s="66">
        <v>22.829999999999995</v>
      </c>
      <c r="E49" s="64">
        <v>11.979999999999999</v>
      </c>
      <c r="F49" s="64">
        <v>2.8</v>
      </c>
      <c r="G49" s="64">
        <v>0.44999999999999996</v>
      </c>
      <c r="H49" s="64">
        <v>3.47</v>
      </c>
      <c r="I49" s="64">
        <v>3.3099999999999996</v>
      </c>
      <c r="J49" s="64">
        <v>0</v>
      </c>
      <c r="K49" s="64">
        <v>0.5</v>
      </c>
      <c r="L49" s="64">
        <v>0.3</v>
      </c>
      <c r="M49" s="64">
        <v>0</v>
      </c>
      <c r="N49" s="64">
        <v>0</v>
      </c>
      <c r="O49" s="64">
        <v>0.02</v>
      </c>
      <c r="P49" s="64">
        <v>0</v>
      </c>
    </row>
    <row r="50" spans="1:17" ht="15.95" customHeight="1" x14ac:dyDescent="0.25">
      <c r="A50" s="324" t="s">
        <v>200</v>
      </c>
      <c r="B50" s="325" t="s">
        <v>69</v>
      </c>
      <c r="C50" s="324" t="s">
        <v>28</v>
      </c>
      <c r="D50" s="66">
        <v>1486.2200000000003</v>
      </c>
      <c r="E50" s="64">
        <v>0</v>
      </c>
      <c r="F50" s="64">
        <v>141.363</v>
      </c>
      <c r="G50" s="64">
        <v>178.65</v>
      </c>
      <c r="H50" s="64">
        <v>126.07000000000001</v>
      </c>
      <c r="I50" s="64">
        <v>155.619</v>
      </c>
      <c r="J50" s="64">
        <v>112.21899999999999</v>
      </c>
      <c r="K50" s="64">
        <v>155.12299999999999</v>
      </c>
      <c r="L50" s="64">
        <v>64.701999999999998</v>
      </c>
      <c r="M50" s="64">
        <v>92.605000000000004</v>
      </c>
      <c r="N50" s="64">
        <v>183.92999999999998</v>
      </c>
      <c r="O50" s="64">
        <v>107.74</v>
      </c>
      <c r="P50" s="64">
        <v>168.19900000000001</v>
      </c>
    </row>
    <row r="51" spans="1:17" ht="15.95" customHeight="1" x14ac:dyDescent="0.25">
      <c r="A51" s="324" t="s">
        <v>201</v>
      </c>
      <c r="B51" s="325" t="s">
        <v>70</v>
      </c>
      <c r="C51" s="324" t="s">
        <v>29</v>
      </c>
      <c r="D51" s="66">
        <v>78.343999999999994</v>
      </c>
      <c r="E51" s="64">
        <v>78.343999999999994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</row>
    <row r="52" spans="1:17" ht="24" customHeight="1" x14ac:dyDescent="0.25">
      <c r="A52" s="324" t="s">
        <v>202</v>
      </c>
      <c r="B52" s="325" t="s">
        <v>71</v>
      </c>
      <c r="C52" s="324" t="s">
        <v>30</v>
      </c>
      <c r="D52" s="66">
        <v>29.37</v>
      </c>
      <c r="E52" s="64">
        <v>6.2799999999999994</v>
      </c>
      <c r="F52" s="64">
        <v>2.74</v>
      </c>
      <c r="G52" s="64">
        <v>4.21</v>
      </c>
      <c r="H52" s="64">
        <v>3.23</v>
      </c>
      <c r="I52" s="64">
        <v>4.3</v>
      </c>
      <c r="J52" s="64">
        <v>3.85</v>
      </c>
      <c r="K52" s="64">
        <v>0.45000000000000007</v>
      </c>
      <c r="L52" s="64">
        <v>0.81</v>
      </c>
      <c r="M52" s="64">
        <v>0.65</v>
      </c>
      <c r="N52" s="64">
        <v>0.67</v>
      </c>
      <c r="O52" s="64">
        <v>1.3599999999999999</v>
      </c>
      <c r="P52" s="64">
        <v>0.82000000000000006</v>
      </c>
    </row>
    <row r="53" spans="1:17" ht="25.5" customHeight="1" x14ac:dyDescent="0.25">
      <c r="A53" s="324" t="s">
        <v>203</v>
      </c>
      <c r="B53" s="325" t="s">
        <v>72</v>
      </c>
      <c r="C53" s="324" t="s">
        <v>31</v>
      </c>
      <c r="D53" s="66">
        <v>19.73</v>
      </c>
      <c r="E53" s="64">
        <v>2.83</v>
      </c>
      <c r="F53" s="64">
        <v>5.1999999999999993</v>
      </c>
      <c r="G53" s="64">
        <v>5</v>
      </c>
      <c r="H53" s="64">
        <v>0</v>
      </c>
      <c r="I53" s="64">
        <v>6.7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</row>
    <row r="54" spans="1:17" ht="15.95" customHeight="1" x14ac:dyDescent="0.25">
      <c r="A54" s="345" t="s">
        <v>204</v>
      </c>
      <c r="B54" s="346" t="s">
        <v>73</v>
      </c>
      <c r="C54" s="345" t="s">
        <v>32</v>
      </c>
      <c r="D54" s="66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</row>
    <row r="55" spans="1:17" ht="15.95" customHeight="1" x14ac:dyDescent="0.25">
      <c r="A55" s="335" t="s">
        <v>205</v>
      </c>
      <c r="B55" s="325" t="s">
        <v>328</v>
      </c>
      <c r="C55" s="324" t="s">
        <v>38</v>
      </c>
      <c r="D55" s="89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7" ht="24.75" customHeight="1" x14ac:dyDescent="0.25">
      <c r="A56" s="324" t="s">
        <v>206</v>
      </c>
      <c r="B56" s="325" t="s">
        <v>81</v>
      </c>
      <c r="C56" s="324" t="s">
        <v>39</v>
      </c>
      <c r="D56" s="157">
        <v>362.98999999999995</v>
      </c>
      <c r="E56" s="158">
        <v>0</v>
      </c>
      <c r="F56" s="158">
        <v>14.33</v>
      </c>
      <c r="G56" s="158">
        <v>77.16</v>
      </c>
      <c r="H56" s="158">
        <v>20.399999999999999</v>
      </c>
      <c r="I56" s="158">
        <v>77.91</v>
      </c>
      <c r="J56" s="158">
        <v>60.81</v>
      </c>
      <c r="K56" s="158">
        <v>23.71</v>
      </c>
      <c r="L56" s="158">
        <v>0.41</v>
      </c>
      <c r="M56" s="158">
        <v>33.46</v>
      </c>
      <c r="N56" s="158">
        <v>7.83</v>
      </c>
      <c r="O56" s="158">
        <v>34.08</v>
      </c>
      <c r="P56" s="158">
        <v>12.89</v>
      </c>
    </row>
    <row r="57" spans="1:17" ht="25.5" customHeight="1" x14ac:dyDescent="0.25">
      <c r="A57" s="324" t="s">
        <v>76</v>
      </c>
      <c r="B57" s="325" t="s">
        <v>82</v>
      </c>
      <c r="C57" s="324" t="s">
        <v>40</v>
      </c>
      <c r="D57" s="157">
        <v>8071.7</v>
      </c>
      <c r="E57" s="158">
        <v>72.86</v>
      </c>
      <c r="F57" s="158">
        <v>0</v>
      </c>
      <c r="G57" s="158">
        <v>0</v>
      </c>
      <c r="H57" s="158">
        <v>27.240000000000009</v>
      </c>
      <c r="I57" s="158">
        <v>2166.21</v>
      </c>
      <c r="J57" s="158">
        <v>0</v>
      </c>
      <c r="K57" s="158">
        <v>998.05</v>
      </c>
      <c r="L57" s="158">
        <v>94.23</v>
      </c>
      <c r="M57" s="158">
        <v>86.34</v>
      </c>
      <c r="N57" s="158">
        <v>4307.82</v>
      </c>
      <c r="O57" s="158">
        <v>105.79</v>
      </c>
      <c r="P57" s="158">
        <v>213.16</v>
      </c>
    </row>
    <row r="58" spans="1:17" ht="26.25" customHeight="1" x14ac:dyDescent="0.25">
      <c r="A58" s="324" t="s">
        <v>207</v>
      </c>
      <c r="B58" s="325" t="s">
        <v>83</v>
      </c>
      <c r="C58" s="324" t="s">
        <v>41</v>
      </c>
      <c r="D58" s="157">
        <v>23.152999999999999</v>
      </c>
      <c r="E58" s="158">
        <v>0</v>
      </c>
      <c r="F58" s="158">
        <v>6.8319999999999999</v>
      </c>
      <c r="G58" s="158">
        <v>0</v>
      </c>
      <c r="H58" s="158">
        <v>8.4</v>
      </c>
      <c r="I58" s="158">
        <v>0.6</v>
      </c>
      <c r="J58" s="158">
        <v>4.78</v>
      </c>
      <c r="K58" s="158">
        <v>0.32</v>
      </c>
      <c r="L58" s="158">
        <v>0.44</v>
      </c>
      <c r="M58" s="158">
        <v>1.7809999999999999</v>
      </c>
      <c r="N58" s="158">
        <v>0</v>
      </c>
      <c r="O58" s="158">
        <v>0</v>
      </c>
      <c r="P58" s="158">
        <v>0</v>
      </c>
    </row>
    <row r="59" spans="1:17" ht="15.95" customHeight="1" x14ac:dyDescent="0.25">
      <c r="A59" s="724" t="s">
        <v>635</v>
      </c>
      <c r="B59" s="256" t="s">
        <v>84</v>
      </c>
      <c r="C59" s="333" t="s">
        <v>42</v>
      </c>
      <c r="D59" s="157">
        <v>0</v>
      </c>
      <c r="E59" s="158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</row>
    <row r="60" spans="1:17" ht="15.95" customHeight="1" x14ac:dyDescent="0.25">
      <c r="A60" s="360" t="s">
        <v>636</v>
      </c>
      <c r="B60" s="361" t="s">
        <v>637</v>
      </c>
      <c r="C60" s="345"/>
      <c r="D60" s="66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</row>
    <row r="61" spans="1:17" ht="15.95" customHeight="1" x14ac:dyDescent="0.25">
      <c r="A61" s="453" t="s">
        <v>633</v>
      </c>
      <c r="B61" s="454" t="s">
        <v>638</v>
      </c>
      <c r="C61" s="453" t="s">
        <v>120</v>
      </c>
      <c r="D61" s="455">
        <f>E61+F61+G61+H61+I61+J61+K61+L61+M61+N61+O61+P61</f>
        <v>2622.26</v>
      </c>
      <c r="E61" s="64">
        <v>0</v>
      </c>
      <c r="F61" s="64">
        <v>0</v>
      </c>
      <c r="G61" s="64">
        <v>0</v>
      </c>
      <c r="H61" s="455">
        <v>500</v>
      </c>
      <c r="I61" s="64">
        <v>0</v>
      </c>
      <c r="J61" s="455">
        <v>558.47</v>
      </c>
      <c r="K61" s="455">
        <v>1563.79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29"/>
    </row>
    <row r="62" spans="1:17" ht="15.95" customHeight="1" x14ac:dyDescent="0.25">
      <c r="A62" s="453" t="s">
        <v>634</v>
      </c>
      <c r="B62" s="454" t="s">
        <v>639</v>
      </c>
      <c r="C62" s="453" t="s">
        <v>121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</row>
    <row r="63" spans="1:17" ht="15.95" customHeight="1" x14ac:dyDescent="0.25">
      <c r="A63" s="453" t="s">
        <v>635</v>
      </c>
      <c r="B63" s="454" t="s">
        <v>640</v>
      </c>
      <c r="C63" s="453" t="s">
        <v>122</v>
      </c>
      <c r="D63" s="455">
        <f t="shared" ref="D63:D72" si="0">E63+F63+G63+H63+I63+J63+K63+L63+M63+N63+O63+P63</f>
        <v>796.92</v>
      </c>
      <c r="E63" s="455">
        <v>796.92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</row>
    <row r="64" spans="1:17" ht="76.5" customHeight="1" x14ac:dyDescent="0.25">
      <c r="A64" s="453" t="s">
        <v>641</v>
      </c>
      <c r="B64" s="456" t="s">
        <v>691</v>
      </c>
      <c r="C64" s="453" t="s">
        <v>642</v>
      </c>
      <c r="D64" s="525">
        <f t="shared" si="0"/>
        <v>45658.890999999996</v>
      </c>
      <c r="E64" s="524">
        <v>395.85700000000003</v>
      </c>
      <c r="F64" s="524">
        <v>3155.3019999999997</v>
      </c>
      <c r="G64" s="524">
        <v>5314.2740000000003</v>
      </c>
      <c r="H64" s="524">
        <v>5831.8620000000001</v>
      </c>
      <c r="I64" s="524">
        <v>4400.7609999999995</v>
      </c>
      <c r="J64" s="524">
        <v>7389.7129999999997</v>
      </c>
      <c r="K64" s="524">
        <v>5293.8230000000003</v>
      </c>
      <c r="L64" s="524">
        <v>3038.7560000000003</v>
      </c>
      <c r="M64" s="524">
        <v>2699.1280000000002</v>
      </c>
      <c r="N64" s="524">
        <v>2548.0360000000001</v>
      </c>
      <c r="O64" s="524">
        <v>2190.0790000000002</v>
      </c>
      <c r="P64" s="524">
        <v>3401.3</v>
      </c>
    </row>
    <row r="65" spans="1:16" ht="54.75" customHeight="1" x14ac:dyDescent="0.25">
      <c r="A65" s="453" t="s">
        <v>643</v>
      </c>
      <c r="B65" s="456" t="s">
        <v>692</v>
      </c>
      <c r="C65" s="453" t="s">
        <v>644</v>
      </c>
      <c r="D65" s="455">
        <f t="shared" si="0"/>
        <v>33234.97</v>
      </c>
      <c r="E65" s="64">
        <v>0</v>
      </c>
      <c r="F65" s="524">
        <v>5.9450000000000003</v>
      </c>
      <c r="G65" s="524">
        <v>48.77</v>
      </c>
      <c r="H65" s="524">
        <v>0</v>
      </c>
      <c r="I65" s="459">
        <v>18343.560000000001</v>
      </c>
      <c r="J65" s="459">
        <v>6639.4409999999998</v>
      </c>
      <c r="K65" s="459">
        <v>2207.6779999999999</v>
      </c>
      <c r="L65" s="459">
        <v>0</v>
      </c>
      <c r="M65" s="459">
        <v>0</v>
      </c>
      <c r="N65" s="459">
        <v>5989.5759999999991</v>
      </c>
      <c r="O65" s="64">
        <v>0</v>
      </c>
      <c r="P65" s="64">
        <v>0</v>
      </c>
    </row>
    <row r="66" spans="1:16" ht="15.95" customHeight="1" x14ac:dyDescent="0.25">
      <c r="A66" s="453" t="s">
        <v>645</v>
      </c>
      <c r="B66" s="454" t="s">
        <v>183</v>
      </c>
      <c r="C66" s="453" t="s">
        <v>646</v>
      </c>
      <c r="D66" s="455">
        <f t="shared" si="0"/>
        <v>27</v>
      </c>
      <c r="E66" s="455">
        <v>27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</row>
    <row r="67" spans="1:16" ht="26.25" customHeight="1" x14ac:dyDescent="0.25">
      <c r="A67" s="453" t="s">
        <v>647</v>
      </c>
      <c r="B67" s="456" t="s">
        <v>663</v>
      </c>
      <c r="C67" s="453" t="s">
        <v>648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</row>
    <row r="68" spans="1:16" ht="55.5" customHeight="1" x14ac:dyDescent="0.25">
      <c r="A68" s="453" t="s">
        <v>649</v>
      </c>
      <c r="B68" s="456" t="s">
        <v>693</v>
      </c>
      <c r="C68" s="453" t="s">
        <v>650</v>
      </c>
      <c r="D68" s="455">
        <f t="shared" si="0"/>
        <v>197.9</v>
      </c>
      <c r="E68" s="159">
        <v>0</v>
      </c>
      <c r="F68" s="159">
        <v>0</v>
      </c>
      <c r="G68" s="159">
        <v>0</v>
      </c>
      <c r="H68" s="159">
        <v>122.9</v>
      </c>
      <c r="I68" s="159">
        <v>0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v>75</v>
      </c>
      <c r="P68" s="159">
        <v>0</v>
      </c>
    </row>
    <row r="69" spans="1:16" ht="27" customHeight="1" x14ac:dyDescent="0.25">
      <c r="A69" s="453" t="s">
        <v>651</v>
      </c>
      <c r="B69" s="456" t="s">
        <v>694</v>
      </c>
      <c r="C69" s="453" t="s">
        <v>652</v>
      </c>
      <c r="D69" s="455">
        <f t="shared" si="0"/>
        <v>10.06</v>
      </c>
      <c r="E69" s="159">
        <v>10.06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</row>
    <row r="70" spans="1:16" ht="15.95" customHeight="1" x14ac:dyDescent="0.25">
      <c r="A70" s="453" t="s">
        <v>653</v>
      </c>
      <c r="B70" s="454" t="s">
        <v>654</v>
      </c>
      <c r="C70" s="453" t="s">
        <v>655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</row>
    <row r="71" spans="1:16" ht="24" customHeight="1" x14ac:dyDescent="0.25">
      <c r="A71" s="453" t="s">
        <v>656</v>
      </c>
      <c r="B71" s="456" t="s">
        <v>664</v>
      </c>
      <c r="C71" s="453" t="s">
        <v>657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</row>
    <row r="72" spans="1:16" ht="15.95" customHeight="1" x14ac:dyDescent="0.25">
      <c r="A72" s="453" t="s">
        <v>658</v>
      </c>
      <c r="B72" s="454" t="s">
        <v>659</v>
      </c>
      <c r="C72" s="453" t="s">
        <v>660</v>
      </c>
      <c r="D72" s="455">
        <f t="shared" si="0"/>
        <v>1486.2600000000002</v>
      </c>
      <c r="E72" s="64">
        <v>0</v>
      </c>
      <c r="F72" s="487">
        <v>141.40300000000002</v>
      </c>
      <c r="G72" s="487">
        <v>178.65</v>
      </c>
      <c r="H72" s="487">
        <v>126.07000000000001</v>
      </c>
      <c r="I72" s="487">
        <v>155.619</v>
      </c>
      <c r="J72" s="487">
        <v>112.21899999999999</v>
      </c>
      <c r="K72" s="487">
        <v>155.12299999999999</v>
      </c>
      <c r="L72" s="487">
        <v>64.701999999999998</v>
      </c>
      <c r="M72" s="487">
        <v>92.605000000000004</v>
      </c>
      <c r="N72" s="487">
        <v>183.92999999999998</v>
      </c>
      <c r="O72" s="487">
        <v>107.74</v>
      </c>
      <c r="P72" s="487">
        <v>168.19900000000001</v>
      </c>
    </row>
    <row r="73" spans="1:16" ht="38.25" customHeight="1" x14ac:dyDescent="0.25">
      <c r="A73" s="457" t="s">
        <v>661</v>
      </c>
      <c r="B73" s="458" t="s">
        <v>184</v>
      </c>
      <c r="C73" s="457" t="s">
        <v>662</v>
      </c>
      <c r="D73" s="488">
        <v>0</v>
      </c>
      <c r="E73" s="488">
        <v>0</v>
      </c>
      <c r="F73" s="488">
        <v>0</v>
      </c>
      <c r="G73" s="488">
        <v>0</v>
      </c>
      <c r="H73" s="488">
        <v>0</v>
      </c>
      <c r="I73" s="488">
        <v>0</v>
      </c>
      <c r="J73" s="488">
        <v>0</v>
      </c>
      <c r="K73" s="488">
        <v>0</v>
      </c>
      <c r="L73" s="488">
        <v>0</v>
      </c>
      <c r="M73" s="488">
        <v>0</v>
      </c>
      <c r="N73" s="488">
        <v>0</v>
      </c>
      <c r="O73" s="488">
        <v>0</v>
      </c>
      <c r="P73" s="488">
        <v>0</v>
      </c>
    </row>
    <row r="75" spans="1:16" x14ac:dyDescent="0.25">
      <c r="F75" s="718"/>
      <c r="G75" s="718"/>
      <c r="H75" s="718"/>
      <c r="I75" s="718"/>
      <c r="J75" s="718"/>
      <c r="K75" s="718"/>
      <c r="L75" s="718"/>
      <c r="M75" s="718"/>
      <c r="N75" s="718"/>
      <c r="O75" s="718"/>
    </row>
    <row r="76" spans="1:16" x14ac:dyDescent="0.25">
      <c r="F76" s="718"/>
      <c r="G76" s="718"/>
      <c r="H76" s="718"/>
      <c r="I76" s="718"/>
      <c r="J76" s="718"/>
      <c r="K76" s="718"/>
      <c r="L76" s="718"/>
      <c r="M76" s="718"/>
      <c r="N76" s="718"/>
      <c r="O76" s="718"/>
    </row>
    <row r="77" spans="1:16" x14ac:dyDescent="0.25">
      <c r="F77" s="718"/>
      <c r="G77" s="718"/>
      <c r="H77" s="718"/>
      <c r="I77" s="718"/>
      <c r="J77" s="718"/>
      <c r="K77" s="718"/>
      <c r="L77" s="718"/>
      <c r="M77" s="718"/>
      <c r="N77" s="718"/>
      <c r="O77" s="718"/>
    </row>
    <row r="78" spans="1:16" x14ac:dyDescent="0.25">
      <c r="F78" s="718"/>
      <c r="G78" s="718"/>
      <c r="H78" s="718"/>
      <c r="I78" s="718"/>
      <c r="J78" s="718"/>
      <c r="K78" s="718"/>
      <c r="L78" s="718"/>
      <c r="M78" s="718"/>
      <c r="N78" s="718"/>
      <c r="O78" s="718"/>
    </row>
    <row r="79" spans="1:16" x14ac:dyDescent="0.25">
      <c r="F79" s="718"/>
      <c r="G79" s="718"/>
      <c r="H79" s="718"/>
      <c r="I79" s="718"/>
      <c r="J79" s="718"/>
      <c r="K79" s="718"/>
      <c r="L79" s="718"/>
      <c r="M79" s="718"/>
      <c r="N79" s="718"/>
      <c r="O79" s="718"/>
    </row>
    <row r="80" spans="1:16" x14ac:dyDescent="0.25">
      <c r="F80" s="718"/>
      <c r="G80" s="718"/>
      <c r="H80" s="718"/>
      <c r="I80" s="718"/>
      <c r="J80" s="718"/>
      <c r="K80" s="718"/>
      <c r="L80" s="718"/>
      <c r="M80" s="718"/>
      <c r="N80" s="718"/>
      <c r="O80" s="718"/>
    </row>
    <row r="81" spans="6:15" x14ac:dyDescent="0.25">
      <c r="F81" s="718"/>
      <c r="G81" s="718"/>
      <c r="H81" s="718"/>
      <c r="I81" s="718"/>
      <c r="J81" s="718"/>
      <c r="K81" s="718"/>
      <c r="L81" s="718"/>
      <c r="M81" s="718"/>
      <c r="N81" s="718"/>
      <c r="O81" s="718"/>
    </row>
    <row r="82" spans="6:15" x14ac:dyDescent="0.25">
      <c r="F82" s="718"/>
      <c r="G82" s="718"/>
      <c r="H82" s="718"/>
      <c r="I82" s="718"/>
      <c r="J82" s="718"/>
      <c r="K82" s="718"/>
      <c r="L82" s="718"/>
      <c r="M82" s="718"/>
      <c r="N82" s="718"/>
      <c r="O82" s="718"/>
    </row>
    <row r="83" spans="6:15" x14ac:dyDescent="0.25">
      <c r="F83" s="718"/>
      <c r="G83" s="718"/>
      <c r="H83" s="718"/>
      <c r="I83" s="718"/>
      <c r="J83" s="718"/>
      <c r="K83" s="718"/>
      <c r="L83" s="718"/>
      <c r="M83" s="718"/>
      <c r="N83" s="718"/>
      <c r="O83" s="718"/>
    </row>
    <row r="84" spans="6:15" x14ac:dyDescent="0.25">
      <c r="F84" s="718"/>
      <c r="G84" s="718"/>
      <c r="H84" s="718"/>
      <c r="I84" s="718"/>
      <c r="J84" s="718"/>
      <c r="K84" s="718"/>
      <c r="L84" s="718"/>
      <c r="M84" s="718"/>
      <c r="N84" s="718"/>
      <c r="O84" s="718"/>
    </row>
    <row r="85" spans="6:15" x14ac:dyDescent="0.25">
      <c r="F85" s="718"/>
      <c r="G85" s="718"/>
      <c r="H85" s="718"/>
      <c r="I85" s="718"/>
      <c r="J85" s="718"/>
      <c r="K85" s="718"/>
      <c r="L85" s="718"/>
      <c r="M85" s="718"/>
      <c r="N85" s="718"/>
      <c r="O85" s="718"/>
    </row>
    <row r="86" spans="6:15" x14ac:dyDescent="0.25">
      <c r="F86" s="718"/>
      <c r="G86" s="718"/>
      <c r="H86" s="718"/>
      <c r="I86" s="718"/>
      <c r="J86" s="718"/>
      <c r="K86" s="718"/>
      <c r="L86" s="718"/>
      <c r="M86" s="718"/>
      <c r="N86" s="718"/>
      <c r="O86" s="718"/>
    </row>
    <row r="87" spans="6:15" x14ac:dyDescent="0.25">
      <c r="F87" s="718"/>
      <c r="G87" s="718"/>
      <c r="H87" s="718"/>
      <c r="I87" s="718"/>
      <c r="J87" s="718"/>
      <c r="K87" s="718"/>
      <c r="L87" s="718"/>
      <c r="M87" s="718"/>
      <c r="N87" s="718"/>
      <c r="O87" s="718"/>
    </row>
    <row r="88" spans="6:15" x14ac:dyDescent="0.25">
      <c r="F88" s="718"/>
      <c r="G88" s="718"/>
      <c r="H88" s="718"/>
      <c r="I88" s="718"/>
      <c r="J88" s="718"/>
      <c r="K88" s="718"/>
      <c r="L88" s="718"/>
      <c r="M88" s="718"/>
      <c r="N88" s="718"/>
      <c r="O88" s="718"/>
    </row>
    <row r="89" spans="6:15" x14ac:dyDescent="0.25">
      <c r="F89" s="718"/>
      <c r="G89" s="718"/>
      <c r="H89" s="718"/>
      <c r="I89" s="718"/>
      <c r="J89" s="718"/>
      <c r="K89" s="718"/>
      <c r="L89" s="718"/>
      <c r="M89" s="718"/>
      <c r="N89" s="718"/>
      <c r="O89" s="718"/>
    </row>
    <row r="90" spans="6:15" x14ac:dyDescent="0.25">
      <c r="F90" s="718"/>
      <c r="G90" s="718"/>
      <c r="H90" s="718"/>
      <c r="I90" s="718"/>
      <c r="J90" s="718"/>
      <c r="K90" s="718"/>
      <c r="L90" s="718"/>
      <c r="M90" s="718"/>
      <c r="N90" s="718"/>
      <c r="O90" s="718"/>
    </row>
    <row r="91" spans="6:15" x14ac:dyDescent="0.25">
      <c r="F91" s="718"/>
      <c r="G91" s="718"/>
      <c r="H91" s="718"/>
      <c r="I91" s="718"/>
      <c r="J91" s="718"/>
      <c r="K91" s="718"/>
      <c r="L91" s="718"/>
      <c r="M91" s="718"/>
      <c r="N91" s="718"/>
      <c r="O91" s="718"/>
    </row>
    <row r="92" spans="6:15" x14ac:dyDescent="0.25">
      <c r="F92" s="718"/>
      <c r="G92" s="718"/>
      <c r="H92" s="718"/>
      <c r="I92" s="718"/>
      <c r="J92" s="718"/>
      <c r="K92" s="718"/>
      <c r="L92" s="718"/>
      <c r="M92" s="718"/>
      <c r="N92" s="718"/>
      <c r="O92" s="718"/>
    </row>
    <row r="93" spans="6:15" x14ac:dyDescent="0.25">
      <c r="F93" s="718"/>
      <c r="G93" s="718"/>
      <c r="H93" s="718"/>
      <c r="I93" s="718"/>
      <c r="J93" s="718"/>
      <c r="K93" s="718"/>
      <c r="L93" s="718"/>
      <c r="M93" s="718"/>
      <c r="N93" s="718"/>
      <c r="O93" s="718"/>
    </row>
    <row r="94" spans="6:15" x14ac:dyDescent="0.25">
      <c r="F94" s="718"/>
      <c r="G94" s="718"/>
      <c r="H94" s="718"/>
      <c r="I94" s="718"/>
      <c r="J94" s="718"/>
      <c r="K94" s="718"/>
      <c r="L94" s="718"/>
      <c r="M94" s="718"/>
      <c r="N94" s="718"/>
      <c r="O94" s="718"/>
    </row>
    <row r="95" spans="6:15" x14ac:dyDescent="0.25">
      <c r="F95" s="718"/>
      <c r="G95" s="718"/>
      <c r="H95" s="718"/>
      <c r="I95" s="718"/>
      <c r="J95" s="718"/>
      <c r="K95" s="718"/>
      <c r="L95" s="718"/>
      <c r="M95" s="718"/>
      <c r="N95" s="718"/>
      <c r="O95" s="718"/>
    </row>
  </sheetData>
  <mergeCells count="8">
    <mergeCell ref="A1:B1"/>
    <mergeCell ref="A2:P2"/>
    <mergeCell ref="N3:P3"/>
    <mergeCell ref="A5:A6"/>
    <mergeCell ref="B5:B6"/>
    <mergeCell ref="C5:C6"/>
    <mergeCell ref="D5:D6"/>
    <mergeCell ref="E5:P5"/>
  </mergeCells>
  <printOptions horizontalCentered="1"/>
  <pageMargins left="0" right="0" top="0.78740157480314965" bottom="0.39370078740157483" header="0.31496062992125984" footer="0.31496062992125984"/>
  <pageSetup paperSize="9" orientation="landscape" verticalDpi="0" r:id="rId1"/>
  <headerFooter>
    <oddFooter>&amp;CTrang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workbookViewId="0">
      <selection activeCell="F17" sqref="F17"/>
    </sheetView>
  </sheetViews>
  <sheetFormatPr defaultRowHeight="15" x14ac:dyDescent="0.25"/>
  <cols>
    <col min="1" max="1" width="5.42578125" customWidth="1"/>
    <col min="2" max="2" width="24.140625" customWidth="1"/>
    <col min="3" max="3" width="10.28515625" customWidth="1"/>
    <col min="4" max="4" width="9" customWidth="1"/>
    <col min="5" max="5" width="7" customWidth="1"/>
    <col min="6" max="6" width="8" customWidth="1"/>
    <col min="7" max="7" width="7.28515625" customWidth="1"/>
    <col min="8" max="8" width="8" customWidth="1"/>
    <col min="9" max="9" width="7.7109375" customWidth="1"/>
    <col min="10" max="10" width="7.28515625" customWidth="1"/>
    <col min="11" max="11" width="9.28515625" customWidth="1"/>
    <col min="12" max="12" width="6.5703125" customWidth="1"/>
    <col min="13" max="13" width="6.85546875" customWidth="1"/>
    <col min="14" max="14" width="6.42578125" customWidth="1"/>
    <col min="15" max="15" width="7.42578125" customWidth="1"/>
    <col min="16" max="16" width="6.42578125" customWidth="1"/>
  </cols>
  <sheetData>
    <row r="1" spans="1:16" ht="15.75" x14ac:dyDescent="0.25">
      <c r="A1" s="727" t="s">
        <v>676</v>
      </c>
      <c r="B1" s="727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16" ht="24.75" customHeight="1" x14ac:dyDescent="0.25">
      <c r="A2" s="728" t="s">
        <v>348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</row>
    <row r="3" spans="1:16" ht="15.75" x14ac:dyDescent="0.25">
      <c r="A3" s="5"/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4"/>
      <c r="N3" s="730" t="s">
        <v>89</v>
      </c>
      <c r="O3" s="730"/>
      <c r="P3" s="730"/>
    </row>
    <row r="4" spans="1:16" ht="15.75" x14ac:dyDescent="0.25">
      <c r="A4" s="5"/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4"/>
      <c r="N4" s="510"/>
      <c r="O4" s="510"/>
      <c r="P4" s="510"/>
    </row>
    <row r="5" spans="1:16" ht="27" customHeight="1" x14ac:dyDescent="0.25">
      <c r="A5" s="745" t="s">
        <v>0</v>
      </c>
      <c r="B5" s="745" t="s">
        <v>1</v>
      </c>
      <c r="C5" s="745" t="s">
        <v>340</v>
      </c>
      <c r="D5" s="745" t="s">
        <v>87</v>
      </c>
      <c r="E5" s="746" t="s">
        <v>237</v>
      </c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</row>
    <row r="6" spans="1:16" ht="43.5" customHeight="1" x14ac:dyDescent="0.25">
      <c r="A6" s="745"/>
      <c r="B6" s="745"/>
      <c r="C6" s="745"/>
      <c r="D6" s="745"/>
      <c r="E6" s="508" t="s">
        <v>124</v>
      </c>
      <c r="F6" s="508" t="s">
        <v>337</v>
      </c>
      <c r="G6" s="508" t="s">
        <v>336</v>
      </c>
      <c r="H6" s="508" t="s">
        <v>335</v>
      </c>
      <c r="I6" s="508" t="s">
        <v>334</v>
      </c>
      <c r="J6" s="508" t="s">
        <v>333</v>
      </c>
      <c r="K6" s="508" t="s">
        <v>332</v>
      </c>
      <c r="L6" s="508" t="s">
        <v>331</v>
      </c>
      <c r="M6" s="508" t="s">
        <v>339</v>
      </c>
      <c r="N6" s="508" t="s">
        <v>338</v>
      </c>
      <c r="O6" s="508" t="s">
        <v>330</v>
      </c>
      <c r="P6" s="508" t="s">
        <v>329</v>
      </c>
    </row>
    <row r="7" spans="1:16" s="529" customFormat="1" ht="22.5" customHeight="1" x14ac:dyDescent="0.2">
      <c r="A7" s="160">
        <v>-1</v>
      </c>
      <c r="B7" s="160">
        <v>-2</v>
      </c>
      <c r="C7" s="160">
        <v>-3</v>
      </c>
      <c r="D7" s="43" t="s">
        <v>123</v>
      </c>
      <c r="E7" s="42">
        <v>-5</v>
      </c>
      <c r="F7" s="42">
        <v>-6</v>
      </c>
      <c r="G7" s="42">
        <v>-7</v>
      </c>
      <c r="H7" s="42">
        <v>-8</v>
      </c>
      <c r="I7" s="42">
        <v>-9</v>
      </c>
      <c r="J7" s="527">
        <v>-10</v>
      </c>
      <c r="K7" s="42">
        <v>-11</v>
      </c>
      <c r="L7" s="527">
        <v>-12</v>
      </c>
      <c r="M7" s="42">
        <v>-13</v>
      </c>
      <c r="N7" s="527">
        <v>-13</v>
      </c>
      <c r="O7" s="42">
        <v>-13</v>
      </c>
      <c r="P7" s="527">
        <v>-13</v>
      </c>
    </row>
    <row r="8" spans="1:16" ht="25.5" customHeight="1" x14ac:dyDescent="0.25">
      <c r="A8" s="530">
        <v>1</v>
      </c>
      <c r="B8" s="531" t="s">
        <v>90</v>
      </c>
      <c r="C8" s="530" t="s">
        <v>91</v>
      </c>
      <c r="D8" s="532">
        <v>1246.9299999999998</v>
      </c>
      <c r="E8" s="533">
        <v>64.41</v>
      </c>
      <c r="F8" s="533">
        <v>110.42999999999999</v>
      </c>
      <c r="G8" s="533">
        <v>129.69999999999999</v>
      </c>
      <c r="H8" s="533">
        <v>154.82</v>
      </c>
      <c r="I8" s="533">
        <v>289.42</v>
      </c>
      <c r="J8" s="533">
        <v>89.33</v>
      </c>
      <c r="K8" s="533">
        <v>105.9</v>
      </c>
      <c r="L8" s="533">
        <v>18.649999999999999</v>
      </c>
      <c r="M8" s="533">
        <v>61.379999999999995</v>
      </c>
      <c r="N8" s="533">
        <v>28.1</v>
      </c>
      <c r="O8" s="533">
        <v>164.47000000000003</v>
      </c>
      <c r="P8" s="533">
        <v>30.32</v>
      </c>
    </row>
    <row r="9" spans="1:16" ht="20.100000000000001" customHeight="1" x14ac:dyDescent="0.25">
      <c r="A9" s="534" t="s">
        <v>134</v>
      </c>
      <c r="B9" s="535" t="s">
        <v>45</v>
      </c>
      <c r="C9" s="534" t="s">
        <v>92</v>
      </c>
      <c r="D9" s="66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</row>
    <row r="10" spans="1:16" ht="22.5" customHeight="1" x14ac:dyDescent="0.25">
      <c r="A10" s="534"/>
      <c r="B10" s="536" t="s">
        <v>46</v>
      </c>
      <c r="C10" s="537" t="s">
        <v>93</v>
      </c>
      <c r="D10" s="66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</row>
    <row r="11" spans="1:16" ht="20.100000000000001" customHeight="1" x14ac:dyDescent="0.25">
      <c r="A11" s="534" t="s">
        <v>138</v>
      </c>
      <c r="B11" s="535" t="s">
        <v>47</v>
      </c>
      <c r="C11" s="534" t="s">
        <v>94</v>
      </c>
      <c r="D11" s="66">
        <v>584.22</v>
      </c>
      <c r="E11" s="64">
        <v>33.07</v>
      </c>
      <c r="F11" s="64">
        <v>81.5</v>
      </c>
      <c r="G11" s="64">
        <v>24.799999999999997</v>
      </c>
      <c r="H11" s="64">
        <v>146.72</v>
      </c>
      <c r="I11" s="64">
        <v>15.29</v>
      </c>
      <c r="J11" s="64">
        <v>40.6</v>
      </c>
      <c r="K11" s="64">
        <v>12.46</v>
      </c>
      <c r="L11" s="64">
        <v>10.45</v>
      </c>
      <c r="M11" s="64">
        <v>22.049999999999997</v>
      </c>
      <c r="N11" s="64">
        <v>17.75</v>
      </c>
      <c r="O11" s="64">
        <v>157.47000000000003</v>
      </c>
      <c r="P11" s="64">
        <v>22.06</v>
      </c>
    </row>
    <row r="12" spans="1:16" ht="20.100000000000001" customHeight="1" x14ac:dyDescent="0.25">
      <c r="A12" s="534" t="s">
        <v>185</v>
      </c>
      <c r="B12" s="535" t="s">
        <v>48</v>
      </c>
      <c r="C12" s="534" t="s">
        <v>95</v>
      </c>
      <c r="D12" s="66">
        <v>644.03000000000009</v>
      </c>
      <c r="E12" s="64">
        <v>31.339999999999996</v>
      </c>
      <c r="F12" s="64">
        <v>26.13</v>
      </c>
      <c r="G12" s="64">
        <v>104.9</v>
      </c>
      <c r="H12" s="64">
        <v>8.1</v>
      </c>
      <c r="I12" s="64">
        <v>260.35000000000002</v>
      </c>
      <c r="J12" s="64">
        <v>47.73</v>
      </c>
      <c r="K12" s="64">
        <v>93.44</v>
      </c>
      <c r="L12" s="64">
        <v>8.1999999999999993</v>
      </c>
      <c r="M12" s="64">
        <v>39.33</v>
      </c>
      <c r="N12" s="64">
        <v>10.35</v>
      </c>
      <c r="O12" s="64">
        <v>7</v>
      </c>
      <c r="P12" s="64">
        <v>7.16</v>
      </c>
    </row>
    <row r="13" spans="1:16" ht="20.100000000000001" customHeight="1" x14ac:dyDescent="0.25">
      <c r="A13" s="534" t="s">
        <v>186</v>
      </c>
      <c r="B13" s="535" t="s">
        <v>49</v>
      </c>
      <c r="C13" s="534" t="s">
        <v>96</v>
      </c>
      <c r="D13" s="66">
        <v>14.78</v>
      </c>
      <c r="E13" s="64">
        <v>0</v>
      </c>
      <c r="F13" s="64">
        <v>0</v>
      </c>
      <c r="G13" s="64">
        <v>0</v>
      </c>
      <c r="H13" s="64">
        <v>0</v>
      </c>
      <c r="I13" s="64">
        <v>13.78</v>
      </c>
      <c r="J13" s="64">
        <v>1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</row>
    <row r="14" spans="1:16" ht="20.100000000000001" customHeight="1" x14ac:dyDescent="0.25">
      <c r="A14" s="534" t="s">
        <v>187</v>
      </c>
      <c r="B14" s="535" t="s">
        <v>50</v>
      </c>
      <c r="C14" s="534" t="s">
        <v>97</v>
      </c>
      <c r="D14" s="66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</row>
    <row r="15" spans="1:16" ht="20.100000000000001" customHeight="1" x14ac:dyDescent="0.25">
      <c r="A15" s="534" t="s">
        <v>188</v>
      </c>
      <c r="B15" s="535" t="s">
        <v>51</v>
      </c>
      <c r="C15" s="534" t="s">
        <v>98</v>
      </c>
      <c r="D15" s="66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</row>
    <row r="16" spans="1:16" ht="26.25" customHeight="1" x14ac:dyDescent="0.25">
      <c r="A16" s="534"/>
      <c r="B16" s="536" t="s">
        <v>349</v>
      </c>
      <c r="C16" s="534" t="s">
        <v>350</v>
      </c>
      <c r="D16" s="66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</row>
    <row r="17" spans="1:16" ht="20.100000000000001" customHeight="1" x14ac:dyDescent="0.25">
      <c r="A17" s="534" t="s">
        <v>189</v>
      </c>
      <c r="B17" s="535" t="s">
        <v>52</v>
      </c>
      <c r="C17" s="534" t="s">
        <v>99</v>
      </c>
      <c r="D17" s="66">
        <v>3.9</v>
      </c>
      <c r="E17" s="64">
        <v>0</v>
      </c>
      <c r="F17" s="64">
        <v>2.8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1.1000000000000001</v>
      </c>
    </row>
    <row r="18" spans="1:16" ht="20.100000000000001" customHeight="1" x14ac:dyDescent="0.25">
      <c r="A18" s="534" t="s">
        <v>190</v>
      </c>
      <c r="B18" s="535" t="s">
        <v>53</v>
      </c>
      <c r="C18" s="534" t="s">
        <v>100</v>
      </c>
      <c r="D18" s="66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 ht="20.100000000000001" customHeight="1" x14ac:dyDescent="0.25">
      <c r="A19" s="534" t="s">
        <v>212</v>
      </c>
      <c r="B19" s="535" t="s">
        <v>54</v>
      </c>
      <c r="C19" s="534" t="s">
        <v>101</v>
      </c>
      <c r="D19" s="89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 ht="36.75" customHeight="1" x14ac:dyDescent="0.25">
      <c r="A20" s="538">
        <v>2</v>
      </c>
      <c r="B20" s="539" t="s">
        <v>102</v>
      </c>
      <c r="C20" s="538"/>
      <c r="D20" s="358">
        <v>3376.7300000000005</v>
      </c>
      <c r="E20" s="359">
        <v>0</v>
      </c>
      <c r="F20" s="359">
        <v>158.55000000000001</v>
      </c>
      <c r="G20" s="359">
        <v>31.05</v>
      </c>
      <c r="H20" s="359">
        <v>734.56999999999994</v>
      </c>
      <c r="I20" s="359">
        <v>19.2</v>
      </c>
      <c r="J20" s="359">
        <v>815.82</v>
      </c>
      <c r="K20" s="359">
        <v>1587.78</v>
      </c>
      <c r="L20" s="359">
        <v>10.48</v>
      </c>
      <c r="M20" s="359">
        <v>18.48</v>
      </c>
      <c r="N20" s="359">
        <v>0</v>
      </c>
      <c r="O20" s="359">
        <v>0.8</v>
      </c>
      <c r="P20" s="359">
        <v>0</v>
      </c>
    </row>
    <row r="21" spans="1:16" ht="29.25" customHeight="1" x14ac:dyDescent="0.25">
      <c r="A21" s="534" t="s">
        <v>144</v>
      </c>
      <c r="B21" s="535" t="s">
        <v>351</v>
      </c>
      <c r="C21" s="534" t="s">
        <v>103</v>
      </c>
      <c r="D21" s="66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</row>
    <row r="22" spans="1:16" ht="30" customHeight="1" x14ac:dyDescent="0.25">
      <c r="A22" s="534" t="s">
        <v>145</v>
      </c>
      <c r="B22" s="282" t="s">
        <v>352</v>
      </c>
      <c r="C22" s="534" t="s">
        <v>104</v>
      </c>
      <c r="D22" s="66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</row>
    <row r="23" spans="1:16" ht="30.75" customHeight="1" x14ac:dyDescent="0.25">
      <c r="A23" s="534" t="s">
        <v>191</v>
      </c>
      <c r="B23" s="535" t="s">
        <v>105</v>
      </c>
      <c r="C23" s="534" t="s">
        <v>106</v>
      </c>
      <c r="D23" s="66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</row>
    <row r="24" spans="1:16" ht="27.75" customHeight="1" x14ac:dyDescent="0.25">
      <c r="A24" s="534" t="s">
        <v>192</v>
      </c>
      <c r="B24" s="535" t="s">
        <v>353</v>
      </c>
      <c r="C24" s="534" t="s">
        <v>107</v>
      </c>
      <c r="D24" s="66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6" ht="38.25" customHeight="1" x14ac:dyDescent="0.25">
      <c r="A25" s="534" t="s">
        <v>193</v>
      </c>
      <c r="B25" s="535" t="s">
        <v>108</v>
      </c>
      <c r="C25" s="534" t="s">
        <v>109</v>
      </c>
      <c r="D25" s="66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</row>
    <row r="26" spans="1:16" ht="29.25" customHeight="1" x14ac:dyDescent="0.25">
      <c r="A26" s="534" t="s">
        <v>194</v>
      </c>
      <c r="B26" s="535" t="s">
        <v>110</v>
      </c>
      <c r="C26" s="534" t="s">
        <v>111</v>
      </c>
      <c r="D26" s="66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</row>
    <row r="27" spans="1:16" ht="39.75" customHeight="1" x14ac:dyDescent="0.25">
      <c r="A27" s="534" t="s">
        <v>195</v>
      </c>
      <c r="B27" s="535" t="s">
        <v>112</v>
      </c>
      <c r="C27" s="534" t="s">
        <v>113</v>
      </c>
      <c r="D27" s="66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6" ht="41.25" customHeight="1" x14ac:dyDescent="0.25">
      <c r="A28" s="534" t="s">
        <v>196</v>
      </c>
      <c r="B28" s="535" t="s">
        <v>114</v>
      </c>
      <c r="C28" s="534" t="s">
        <v>115</v>
      </c>
      <c r="D28" s="66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</row>
    <row r="29" spans="1:16" ht="43.5" customHeight="1" x14ac:dyDescent="0.25">
      <c r="A29" s="534" t="s">
        <v>197</v>
      </c>
      <c r="B29" s="535" t="s">
        <v>116</v>
      </c>
      <c r="C29" s="534" t="s">
        <v>117</v>
      </c>
      <c r="D29" s="66"/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</row>
    <row r="30" spans="1:16" ht="30" customHeight="1" x14ac:dyDescent="0.25">
      <c r="A30" s="534"/>
      <c r="B30" s="536" t="s">
        <v>349</v>
      </c>
      <c r="C30" s="537" t="s">
        <v>354</v>
      </c>
      <c r="D30" s="66"/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</row>
    <row r="31" spans="1:16" ht="36.75" customHeight="1" x14ac:dyDescent="0.25">
      <c r="A31" s="547">
        <v>3</v>
      </c>
      <c r="B31" s="548" t="s">
        <v>118</v>
      </c>
      <c r="C31" s="547" t="s">
        <v>119</v>
      </c>
      <c r="D31" s="549">
        <f>E31+N31</f>
        <v>0.16</v>
      </c>
      <c r="E31" s="550">
        <v>0.15</v>
      </c>
      <c r="F31" s="551">
        <v>0</v>
      </c>
      <c r="G31" s="551">
        <v>0</v>
      </c>
      <c r="H31" s="551">
        <v>0</v>
      </c>
      <c r="I31" s="551">
        <v>0</v>
      </c>
      <c r="J31" s="551">
        <v>0</v>
      </c>
      <c r="K31" s="551">
        <v>0</v>
      </c>
      <c r="L31" s="551">
        <v>0</v>
      </c>
      <c r="M31" s="551">
        <v>0</v>
      </c>
      <c r="N31" s="550">
        <v>0.01</v>
      </c>
      <c r="O31" s="551">
        <v>0</v>
      </c>
      <c r="P31" s="551">
        <v>0</v>
      </c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x14ac:dyDescent="0.25">
      <c r="A33" s="156" t="s">
        <v>355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x14ac:dyDescent="0.25">
      <c r="A34" s="156" t="s">
        <v>356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</sheetData>
  <mergeCells count="8">
    <mergeCell ref="A1:B1"/>
    <mergeCell ref="A2:P2"/>
    <mergeCell ref="N3:P3"/>
    <mergeCell ref="A5:A6"/>
    <mergeCell ref="B5:B6"/>
    <mergeCell ref="C5:C6"/>
    <mergeCell ref="D5:D6"/>
    <mergeCell ref="E5:P5"/>
  </mergeCells>
  <printOptions horizontalCentered="1"/>
  <pageMargins left="0.19685039370078741" right="0.19685039370078741" top="0.78740157480314965" bottom="0.39370078740157483" header="0" footer="0"/>
  <pageSetup paperSize="9" orientation="landscape" verticalDpi="0" r:id="rId1"/>
  <headerFooter>
    <oddFooter>&amp;CTrang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43" zoomScaleNormal="100" workbookViewId="0">
      <selection activeCell="G17" sqref="G17"/>
    </sheetView>
  </sheetViews>
  <sheetFormatPr defaultRowHeight="15" x14ac:dyDescent="0.25"/>
  <cols>
    <col min="1" max="1" width="4.7109375" customWidth="1"/>
    <col min="2" max="2" width="16.85546875" customWidth="1"/>
    <col min="4" max="4" width="11.28515625" customWidth="1"/>
    <col min="5" max="5" width="8.140625" customWidth="1"/>
    <col min="6" max="6" width="6.7109375" customWidth="1"/>
    <col min="7" max="7" width="6.85546875" customWidth="1"/>
    <col min="8" max="8" width="7" customWidth="1"/>
    <col min="9" max="10" width="6.85546875" customWidth="1"/>
    <col min="11" max="11" width="7.5703125" customWidth="1"/>
    <col min="12" max="12" width="7.28515625" customWidth="1"/>
    <col min="13" max="13" width="9.28515625" customWidth="1"/>
    <col min="14" max="14" width="8" customWidth="1"/>
    <col min="15" max="15" width="7.7109375" customWidth="1"/>
    <col min="16" max="16" width="7.28515625" customWidth="1"/>
  </cols>
  <sheetData>
    <row r="1" spans="1:16" ht="15.75" x14ac:dyDescent="0.25">
      <c r="A1" s="727" t="s">
        <v>677</v>
      </c>
      <c r="B1" s="727"/>
      <c r="C1" s="363"/>
      <c r="D1" s="364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ht="16.5" customHeight="1" x14ac:dyDescent="0.25">
      <c r="A2" s="728" t="s">
        <v>357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</row>
    <row r="3" spans="1:16" ht="16.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30" t="s">
        <v>89</v>
      </c>
      <c r="O3" s="730"/>
      <c r="P3" s="730"/>
    </row>
    <row r="4" spans="1:16" ht="5.25" customHeight="1" x14ac:dyDescent="0.25">
      <c r="A4" s="1"/>
      <c r="B4" s="1"/>
      <c r="C4" s="1"/>
      <c r="D4" s="37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6" ht="14.25" customHeight="1" x14ac:dyDescent="0.25">
      <c r="A5" s="747" t="s">
        <v>0</v>
      </c>
      <c r="B5" s="747" t="s">
        <v>1</v>
      </c>
      <c r="C5" s="747" t="s">
        <v>358</v>
      </c>
      <c r="D5" s="747" t="s">
        <v>87</v>
      </c>
      <c r="E5" s="748" t="s">
        <v>237</v>
      </c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</row>
    <row r="6" spans="1:16" ht="31.5" customHeight="1" x14ac:dyDescent="0.25">
      <c r="A6" s="747"/>
      <c r="B6" s="747"/>
      <c r="C6" s="747"/>
      <c r="D6" s="747"/>
      <c r="E6" s="540" t="s">
        <v>124</v>
      </c>
      <c r="F6" s="540" t="s">
        <v>337</v>
      </c>
      <c r="G6" s="540" t="s">
        <v>336</v>
      </c>
      <c r="H6" s="540" t="s">
        <v>335</v>
      </c>
      <c r="I6" s="540" t="s">
        <v>334</v>
      </c>
      <c r="J6" s="540" t="s">
        <v>333</v>
      </c>
      <c r="K6" s="540" t="s">
        <v>332</v>
      </c>
      <c r="L6" s="540" t="s">
        <v>331</v>
      </c>
      <c r="M6" s="540" t="s">
        <v>339</v>
      </c>
      <c r="N6" s="540" t="s">
        <v>338</v>
      </c>
      <c r="O6" s="540" t="s">
        <v>330</v>
      </c>
      <c r="P6" s="540" t="s">
        <v>329</v>
      </c>
    </row>
    <row r="7" spans="1:16" ht="18" customHeight="1" x14ac:dyDescent="0.25">
      <c r="A7" s="541">
        <v>-1</v>
      </c>
      <c r="B7" s="541">
        <v>-2</v>
      </c>
      <c r="C7" s="541">
        <v>-3</v>
      </c>
      <c r="D7" s="552" t="s">
        <v>88</v>
      </c>
      <c r="E7" s="541">
        <v>-5</v>
      </c>
      <c r="F7" s="541">
        <v>-6</v>
      </c>
      <c r="G7" s="541">
        <v>-7</v>
      </c>
      <c r="H7" s="541">
        <v>-8</v>
      </c>
      <c r="I7" s="541">
        <v>-9</v>
      </c>
      <c r="J7" s="541">
        <v>-10</v>
      </c>
      <c r="K7" s="541">
        <v>-11</v>
      </c>
      <c r="L7" s="541">
        <v>-12</v>
      </c>
      <c r="M7" s="541">
        <v>-13</v>
      </c>
      <c r="N7" s="541">
        <v>-13</v>
      </c>
      <c r="O7" s="541">
        <v>-13</v>
      </c>
      <c r="P7" s="541">
        <v>-13</v>
      </c>
    </row>
    <row r="8" spans="1:16" ht="15" customHeight="1" x14ac:dyDescent="0.25">
      <c r="A8" s="542"/>
      <c r="B8" s="355" t="s">
        <v>626</v>
      </c>
      <c r="C8" s="542"/>
      <c r="D8" s="553">
        <v>119.78</v>
      </c>
      <c r="E8" s="553">
        <v>0</v>
      </c>
      <c r="F8" s="553">
        <v>0</v>
      </c>
      <c r="G8" s="553">
        <v>12.16</v>
      </c>
      <c r="H8" s="553">
        <v>72</v>
      </c>
      <c r="I8" s="553">
        <v>0</v>
      </c>
      <c r="J8" s="553">
        <v>7.92</v>
      </c>
      <c r="K8" s="553">
        <v>21.310000000000002</v>
      </c>
      <c r="L8" s="553">
        <v>0.39</v>
      </c>
      <c r="M8" s="553">
        <v>6</v>
      </c>
      <c r="N8" s="553">
        <v>0</v>
      </c>
      <c r="O8" s="553">
        <v>0</v>
      </c>
      <c r="P8" s="553">
        <v>0</v>
      </c>
    </row>
    <row r="9" spans="1:16" ht="15" customHeight="1" x14ac:dyDescent="0.25">
      <c r="A9" s="545">
        <v>1</v>
      </c>
      <c r="B9" s="546" t="s">
        <v>44</v>
      </c>
      <c r="C9" s="545" t="s">
        <v>4</v>
      </c>
      <c r="D9" s="366">
        <v>119.78</v>
      </c>
      <c r="E9" s="366">
        <v>0</v>
      </c>
      <c r="F9" s="366">
        <v>0</v>
      </c>
      <c r="G9" s="366">
        <v>12.16</v>
      </c>
      <c r="H9" s="366">
        <v>72</v>
      </c>
      <c r="I9" s="366">
        <v>0</v>
      </c>
      <c r="J9" s="366">
        <v>7.92</v>
      </c>
      <c r="K9" s="366">
        <v>21.310000000000002</v>
      </c>
      <c r="L9" s="366">
        <v>0.39</v>
      </c>
      <c r="M9" s="366">
        <v>6</v>
      </c>
      <c r="N9" s="366">
        <v>0</v>
      </c>
      <c r="O9" s="366">
        <v>0</v>
      </c>
      <c r="P9" s="366">
        <v>0</v>
      </c>
    </row>
    <row r="10" spans="1:16" ht="15" customHeight="1" x14ac:dyDescent="0.25">
      <c r="A10" s="554" t="s">
        <v>134</v>
      </c>
      <c r="B10" s="555" t="s">
        <v>45</v>
      </c>
      <c r="C10" s="554" t="s">
        <v>5</v>
      </c>
      <c r="D10" s="556">
        <v>0</v>
      </c>
      <c r="E10" s="556">
        <v>0</v>
      </c>
      <c r="F10" s="556">
        <v>0</v>
      </c>
      <c r="G10" s="556">
        <v>0</v>
      </c>
      <c r="H10" s="556">
        <v>0</v>
      </c>
      <c r="I10" s="556">
        <v>0</v>
      </c>
      <c r="J10" s="556">
        <v>0</v>
      </c>
      <c r="K10" s="556">
        <v>0</v>
      </c>
      <c r="L10" s="556">
        <v>0</v>
      </c>
      <c r="M10" s="556">
        <v>0</v>
      </c>
      <c r="N10" s="556">
        <v>0</v>
      </c>
      <c r="O10" s="556">
        <v>0</v>
      </c>
      <c r="P10" s="556">
        <v>0</v>
      </c>
    </row>
    <row r="11" spans="1:16" s="153" customFormat="1" ht="21.75" customHeight="1" x14ac:dyDescent="0.25">
      <c r="A11" s="562"/>
      <c r="B11" s="567" t="s">
        <v>46</v>
      </c>
      <c r="C11" s="562" t="s">
        <v>6</v>
      </c>
      <c r="D11" s="571">
        <v>0</v>
      </c>
      <c r="E11" s="571">
        <v>0</v>
      </c>
      <c r="F11" s="571">
        <v>0</v>
      </c>
      <c r="G11" s="571">
        <v>0</v>
      </c>
      <c r="H11" s="571">
        <v>0</v>
      </c>
      <c r="I11" s="571">
        <v>0</v>
      </c>
      <c r="J11" s="571">
        <v>0</v>
      </c>
      <c r="K11" s="571">
        <v>0</v>
      </c>
      <c r="L11" s="571">
        <v>0</v>
      </c>
      <c r="M11" s="571">
        <v>0</v>
      </c>
      <c r="N11" s="571">
        <v>0</v>
      </c>
      <c r="O11" s="571">
        <v>0</v>
      </c>
      <c r="P11" s="571">
        <v>0</v>
      </c>
    </row>
    <row r="12" spans="1:16" ht="23.25" customHeight="1" x14ac:dyDescent="0.25">
      <c r="A12" s="557" t="s">
        <v>138</v>
      </c>
      <c r="B12" s="558" t="s">
        <v>47</v>
      </c>
      <c r="C12" s="557" t="s">
        <v>7</v>
      </c>
      <c r="D12" s="556">
        <v>78.69</v>
      </c>
      <c r="E12" s="574">
        <v>0</v>
      </c>
      <c r="F12" s="574">
        <v>0</v>
      </c>
      <c r="G12" s="575">
        <v>0</v>
      </c>
      <c r="H12" s="574">
        <v>72</v>
      </c>
      <c r="I12" s="574">
        <v>0</v>
      </c>
      <c r="J12" s="574">
        <v>0</v>
      </c>
      <c r="K12" s="574">
        <v>3.3</v>
      </c>
      <c r="L12" s="574">
        <v>0.39</v>
      </c>
      <c r="M12" s="574">
        <v>3</v>
      </c>
      <c r="N12" s="574">
        <v>0</v>
      </c>
      <c r="O12" s="574">
        <v>0</v>
      </c>
      <c r="P12" s="574">
        <v>0</v>
      </c>
    </row>
    <row r="13" spans="1:16" ht="15" customHeight="1" x14ac:dyDescent="0.25">
      <c r="A13" s="557" t="s">
        <v>185</v>
      </c>
      <c r="B13" s="558" t="s">
        <v>48</v>
      </c>
      <c r="C13" s="557" t="s">
        <v>8</v>
      </c>
      <c r="D13" s="556">
        <v>41.089999999999996</v>
      </c>
      <c r="E13" s="556">
        <v>0</v>
      </c>
      <c r="F13" s="556">
        <v>0</v>
      </c>
      <c r="G13" s="556">
        <v>12.16</v>
      </c>
      <c r="H13" s="556">
        <v>0</v>
      </c>
      <c r="I13" s="556">
        <v>0</v>
      </c>
      <c r="J13" s="556">
        <v>7.92</v>
      </c>
      <c r="K13" s="556">
        <v>18.009999999999998</v>
      </c>
      <c r="L13" s="556">
        <v>0</v>
      </c>
      <c r="M13" s="556">
        <v>3</v>
      </c>
      <c r="N13" s="556">
        <v>0</v>
      </c>
      <c r="O13" s="556">
        <v>0</v>
      </c>
      <c r="P13" s="556">
        <v>0</v>
      </c>
    </row>
    <row r="14" spans="1:16" ht="15" customHeight="1" x14ac:dyDescent="0.25">
      <c r="A14" s="557" t="s">
        <v>186</v>
      </c>
      <c r="B14" s="558" t="s">
        <v>49</v>
      </c>
      <c r="C14" s="557" t="s">
        <v>9</v>
      </c>
      <c r="D14" s="556">
        <v>0</v>
      </c>
      <c r="E14" s="556">
        <v>0</v>
      </c>
      <c r="F14" s="556">
        <v>0</v>
      </c>
      <c r="G14" s="556">
        <v>0</v>
      </c>
      <c r="H14" s="556">
        <v>0</v>
      </c>
      <c r="I14" s="556">
        <v>0</v>
      </c>
      <c r="J14" s="556">
        <v>0</v>
      </c>
      <c r="K14" s="556">
        <v>0</v>
      </c>
      <c r="L14" s="556">
        <v>0</v>
      </c>
      <c r="M14" s="556">
        <v>0</v>
      </c>
      <c r="N14" s="556">
        <v>0</v>
      </c>
      <c r="O14" s="556">
        <v>0</v>
      </c>
      <c r="P14" s="556">
        <v>0</v>
      </c>
    </row>
    <row r="15" spans="1:16" ht="15" customHeight="1" x14ac:dyDescent="0.25">
      <c r="A15" s="557" t="s">
        <v>187</v>
      </c>
      <c r="B15" s="558" t="s">
        <v>50</v>
      </c>
      <c r="C15" s="557" t="s">
        <v>10</v>
      </c>
      <c r="D15" s="556">
        <v>0</v>
      </c>
      <c r="E15" s="556">
        <v>0</v>
      </c>
      <c r="F15" s="556">
        <v>0</v>
      </c>
      <c r="G15" s="556">
        <v>0</v>
      </c>
      <c r="H15" s="556">
        <v>0</v>
      </c>
      <c r="I15" s="556">
        <v>0</v>
      </c>
      <c r="J15" s="556">
        <v>0</v>
      </c>
      <c r="K15" s="556">
        <v>0</v>
      </c>
      <c r="L15" s="556">
        <v>0</v>
      </c>
      <c r="M15" s="556">
        <v>0</v>
      </c>
      <c r="N15" s="556">
        <v>0</v>
      </c>
      <c r="O15" s="556">
        <v>0</v>
      </c>
      <c r="P15" s="556">
        <v>0</v>
      </c>
    </row>
    <row r="16" spans="1:16" ht="15" customHeight="1" x14ac:dyDescent="0.25">
      <c r="A16" s="557" t="s">
        <v>188</v>
      </c>
      <c r="B16" s="558" t="s">
        <v>51</v>
      </c>
      <c r="C16" s="557" t="s">
        <v>11</v>
      </c>
      <c r="D16" s="556">
        <v>0</v>
      </c>
      <c r="E16" s="556">
        <v>0</v>
      </c>
      <c r="F16" s="556">
        <v>0</v>
      </c>
      <c r="G16" s="556">
        <v>0</v>
      </c>
      <c r="H16" s="556">
        <v>0</v>
      </c>
      <c r="I16" s="556">
        <v>0</v>
      </c>
      <c r="J16" s="556">
        <v>0</v>
      </c>
      <c r="K16" s="556">
        <v>0</v>
      </c>
      <c r="L16" s="556">
        <v>0</v>
      </c>
      <c r="M16" s="556">
        <v>0</v>
      </c>
      <c r="N16" s="556">
        <v>0</v>
      </c>
      <c r="O16" s="556">
        <v>0</v>
      </c>
      <c r="P16" s="556">
        <v>0</v>
      </c>
    </row>
    <row r="17" spans="1:16" ht="31.5" customHeight="1" x14ac:dyDescent="0.25">
      <c r="A17" s="557"/>
      <c r="B17" s="559" t="s">
        <v>618</v>
      </c>
      <c r="C17" s="562" t="s">
        <v>321</v>
      </c>
      <c r="D17" s="556">
        <v>0</v>
      </c>
      <c r="E17" s="556">
        <v>0</v>
      </c>
      <c r="F17" s="556">
        <v>0</v>
      </c>
      <c r="G17" s="556">
        <v>0</v>
      </c>
      <c r="H17" s="556">
        <v>0</v>
      </c>
      <c r="I17" s="556">
        <v>0</v>
      </c>
      <c r="J17" s="556">
        <v>0</v>
      </c>
      <c r="K17" s="556">
        <v>0</v>
      </c>
      <c r="L17" s="556">
        <v>0</v>
      </c>
      <c r="M17" s="556">
        <v>0</v>
      </c>
      <c r="N17" s="556">
        <v>0</v>
      </c>
      <c r="O17" s="556">
        <v>0</v>
      </c>
      <c r="P17" s="556">
        <v>0</v>
      </c>
    </row>
    <row r="18" spans="1:16" ht="21" customHeight="1" x14ac:dyDescent="0.25">
      <c r="A18" s="557" t="s">
        <v>189</v>
      </c>
      <c r="B18" s="558" t="s">
        <v>52</v>
      </c>
      <c r="C18" s="557" t="s">
        <v>12</v>
      </c>
      <c r="D18" s="556">
        <v>0</v>
      </c>
      <c r="E18" s="556">
        <v>0</v>
      </c>
      <c r="F18" s="556">
        <v>0</v>
      </c>
      <c r="G18" s="556">
        <v>0</v>
      </c>
      <c r="H18" s="556">
        <v>0</v>
      </c>
      <c r="I18" s="556">
        <v>0</v>
      </c>
      <c r="J18" s="556">
        <v>0</v>
      </c>
      <c r="K18" s="556">
        <v>0</v>
      </c>
      <c r="L18" s="556">
        <v>0</v>
      </c>
      <c r="M18" s="556">
        <v>0</v>
      </c>
      <c r="N18" s="556">
        <v>0</v>
      </c>
      <c r="O18" s="556">
        <v>0</v>
      </c>
      <c r="P18" s="556">
        <v>0</v>
      </c>
    </row>
    <row r="19" spans="1:16" ht="15" customHeight="1" x14ac:dyDescent="0.25">
      <c r="A19" s="557" t="s">
        <v>190</v>
      </c>
      <c r="B19" s="558" t="s">
        <v>53</v>
      </c>
      <c r="C19" s="557" t="s">
        <v>13</v>
      </c>
      <c r="D19" s="556">
        <v>0</v>
      </c>
      <c r="E19" s="556">
        <v>0</v>
      </c>
      <c r="F19" s="556">
        <v>0</v>
      </c>
      <c r="G19" s="556">
        <v>0</v>
      </c>
      <c r="H19" s="556">
        <v>0</v>
      </c>
      <c r="I19" s="556">
        <v>0</v>
      </c>
      <c r="J19" s="556">
        <v>0</v>
      </c>
      <c r="K19" s="556">
        <v>0</v>
      </c>
      <c r="L19" s="556">
        <v>0</v>
      </c>
      <c r="M19" s="556">
        <v>0</v>
      </c>
      <c r="N19" s="556">
        <v>0</v>
      </c>
      <c r="O19" s="556">
        <v>0</v>
      </c>
      <c r="P19" s="556">
        <v>0</v>
      </c>
    </row>
    <row r="20" spans="1:16" ht="15" customHeight="1" x14ac:dyDescent="0.25">
      <c r="A20" s="79" t="s">
        <v>212</v>
      </c>
      <c r="B20" s="543" t="s">
        <v>54</v>
      </c>
      <c r="C20" s="79" t="s">
        <v>14</v>
      </c>
      <c r="D20" s="556">
        <v>0</v>
      </c>
      <c r="E20" s="556">
        <v>0</v>
      </c>
      <c r="F20" s="556">
        <v>0</v>
      </c>
      <c r="G20" s="556">
        <v>0</v>
      </c>
      <c r="H20" s="556">
        <v>0</v>
      </c>
      <c r="I20" s="556">
        <v>0</v>
      </c>
      <c r="J20" s="556">
        <v>0</v>
      </c>
      <c r="K20" s="556">
        <v>0</v>
      </c>
      <c r="L20" s="556">
        <v>0</v>
      </c>
      <c r="M20" s="556">
        <v>0</v>
      </c>
      <c r="N20" s="556">
        <v>0</v>
      </c>
      <c r="O20" s="556">
        <v>0</v>
      </c>
      <c r="P20" s="556">
        <v>0</v>
      </c>
    </row>
    <row r="21" spans="1:16" ht="15" customHeight="1" x14ac:dyDescent="0.25">
      <c r="A21" s="545">
        <v>2</v>
      </c>
      <c r="B21" s="546" t="s">
        <v>55</v>
      </c>
      <c r="C21" s="545" t="s">
        <v>15</v>
      </c>
      <c r="D21" s="556">
        <v>0</v>
      </c>
      <c r="E21" s="556">
        <v>0</v>
      </c>
      <c r="F21" s="556">
        <v>0</v>
      </c>
      <c r="G21" s="556">
        <v>0</v>
      </c>
      <c r="H21" s="556">
        <v>0</v>
      </c>
      <c r="I21" s="556">
        <v>0</v>
      </c>
      <c r="J21" s="556">
        <v>0</v>
      </c>
      <c r="K21" s="556">
        <v>0</v>
      </c>
      <c r="L21" s="556">
        <v>0</v>
      </c>
      <c r="M21" s="556">
        <v>0</v>
      </c>
      <c r="N21" s="556">
        <v>0</v>
      </c>
      <c r="O21" s="556">
        <v>0</v>
      </c>
      <c r="P21" s="556">
        <v>0</v>
      </c>
    </row>
    <row r="22" spans="1:16" ht="15" customHeight="1" x14ac:dyDescent="0.25">
      <c r="A22" s="557" t="s">
        <v>144</v>
      </c>
      <c r="B22" s="558" t="s">
        <v>56</v>
      </c>
      <c r="C22" s="557" t="s">
        <v>16</v>
      </c>
      <c r="D22" s="563">
        <v>0</v>
      </c>
      <c r="E22" s="563">
        <v>0</v>
      </c>
      <c r="F22" s="563">
        <v>0</v>
      </c>
      <c r="G22" s="563">
        <v>0</v>
      </c>
      <c r="H22" s="563">
        <v>0</v>
      </c>
      <c r="I22" s="563">
        <v>0</v>
      </c>
      <c r="J22" s="563">
        <v>0</v>
      </c>
      <c r="K22" s="563">
        <v>0</v>
      </c>
      <c r="L22" s="563">
        <v>0</v>
      </c>
      <c r="M22" s="563">
        <v>0</v>
      </c>
      <c r="N22" s="563">
        <v>0</v>
      </c>
      <c r="O22" s="563">
        <v>0</v>
      </c>
      <c r="P22" s="563">
        <v>0</v>
      </c>
    </row>
    <row r="23" spans="1:16" ht="15" customHeight="1" x14ac:dyDescent="0.25">
      <c r="A23" s="557" t="s">
        <v>145</v>
      </c>
      <c r="B23" s="558" t="s">
        <v>57</v>
      </c>
      <c r="C23" s="557" t="s">
        <v>17</v>
      </c>
      <c r="D23" s="563">
        <v>0</v>
      </c>
      <c r="E23" s="563">
        <v>0</v>
      </c>
      <c r="F23" s="563">
        <v>0</v>
      </c>
      <c r="G23" s="563">
        <v>0</v>
      </c>
      <c r="H23" s="563">
        <v>0</v>
      </c>
      <c r="I23" s="563">
        <v>0</v>
      </c>
      <c r="J23" s="563">
        <v>0</v>
      </c>
      <c r="K23" s="563">
        <v>0</v>
      </c>
      <c r="L23" s="563">
        <v>0</v>
      </c>
      <c r="M23" s="563">
        <v>0</v>
      </c>
      <c r="N23" s="563">
        <v>0</v>
      </c>
      <c r="O23" s="563">
        <v>0</v>
      </c>
      <c r="P23" s="563">
        <v>0</v>
      </c>
    </row>
    <row r="24" spans="1:16" ht="15" customHeight="1" x14ac:dyDescent="0.25">
      <c r="A24" s="557" t="s">
        <v>191</v>
      </c>
      <c r="B24" s="558" t="s">
        <v>58</v>
      </c>
      <c r="C24" s="557" t="s">
        <v>18</v>
      </c>
      <c r="D24" s="563">
        <v>0</v>
      </c>
      <c r="E24" s="563">
        <v>0</v>
      </c>
      <c r="F24" s="563">
        <v>0</v>
      </c>
      <c r="G24" s="563">
        <v>0</v>
      </c>
      <c r="H24" s="563">
        <v>0</v>
      </c>
      <c r="I24" s="563">
        <v>0</v>
      </c>
      <c r="J24" s="563">
        <v>0</v>
      </c>
      <c r="K24" s="563">
        <v>0</v>
      </c>
      <c r="L24" s="563">
        <v>0</v>
      </c>
      <c r="M24" s="563">
        <v>0</v>
      </c>
      <c r="N24" s="563">
        <v>0</v>
      </c>
      <c r="O24" s="563">
        <v>0</v>
      </c>
      <c r="P24" s="563">
        <v>0</v>
      </c>
    </row>
    <row r="25" spans="1:16" ht="15" customHeight="1" x14ac:dyDescent="0.25">
      <c r="A25" s="557" t="s">
        <v>192</v>
      </c>
      <c r="B25" s="558" t="s">
        <v>60</v>
      </c>
      <c r="C25" s="557" t="s">
        <v>20</v>
      </c>
      <c r="D25" s="563">
        <v>0</v>
      </c>
      <c r="E25" s="563">
        <v>0</v>
      </c>
      <c r="F25" s="563">
        <v>0</v>
      </c>
      <c r="G25" s="563">
        <v>0</v>
      </c>
      <c r="H25" s="563">
        <v>0</v>
      </c>
      <c r="I25" s="563">
        <v>0</v>
      </c>
      <c r="J25" s="563">
        <v>0</v>
      </c>
      <c r="K25" s="563">
        <v>0</v>
      </c>
      <c r="L25" s="563">
        <v>0</v>
      </c>
      <c r="M25" s="563">
        <v>0</v>
      </c>
      <c r="N25" s="563">
        <v>0</v>
      </c>
      <c r="O25" s="563">
        <v>0</v>
      </c>
      <c r="P25" s="563">
        <v>0</v>
      </c>
    </row>
    <row r="26" spans="1:16" ht="15" customHeight="1" x14ac:dyDescent="0.25">
      <c r="A26" s="557" t="s">
        <v>193</v>
      </c>
      <c r="B26" s="558" t="s">
        <v>61</v>
      </c>
      <c r="C26" s="557" t="s">
        <v>21</v>
      </c>
      <c r="D26" s="563">
        <v>0</v>
      </c>
      <c r="E26" s="563">
        <v>0</v>
      </c>
      <c r="F26" s="563">
        <v>0</v>
      </c>
      <c r="G26" s="563">
        <v>0</v>
      </c>
      <c r="H26" s="563">
        <v>0</v>
      </c>
      <c r="I26" s="563">
        <v>0</v>
      </c>
      <c r="J26" s="563">
        <v>0</v>
      </c>
      <c r="K26" s="563">
        <v>0</v>
      </c>
      <c r="L26" s="563">
        <v>0</v>
      </c>
      <c r="M26" s="563">
        <v>0</v>
      </c>
      <c r="N26" s="563">
        <v>0</v>
      </c>
      <c r="O26" s="563">
        <v>0</v>
      </c>
      <c r="P26" s="563">
        <v>0</v>
      </c>
    </row>
    <row r="27" spans="1:16" ht="27" customHeight="1" x14ac:dyDescent="0.25">
      <c r="A27" s="557" t="s">
        <v>194</v>
      </c>
      <c r="B27" s="558" t="s">
        <v>62</v>
      </c>
      <c r="C27" s="557" t="s">
        <v>22</v>
      </c>
      <c r="D27" s="563">
        <v>0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3">
        <v>0</v>
      </c>
      <c r="K27" s="563">
        <v>0</v>
      </c>
      <c r="L27" s="563">
        <v>0</v>
      </c>
      <c r="M27" s="563">
        <v>0</v>
      </c>
      <c r="N27" s="563">
        <v>0</v>
      </c>
      <c r="O27" s="563">
        <v>0</v>
      </c>
      <c r="P27" s="563">
        <v>0</v>
      </c>
    </row>
    <row r="28" spans="1:16" ht="26.25" customHeight="1" x14ac:dyDescent="0.25">
      <c r="A28" s="557" t="s">
        <v>195</v>
      </c>
      <c r="B28" s="558" t="s">
        <v>63</v>
      </c>
      <c r="C28" s="557" t="s">
        <v>23</v>
      </c>
      <c r="D28" s="563">
        <v>0</v>
      </c>
      <c r="E28" s="563">
        <v>0</v>
      </c>
      <c r="F28" s="563">
        <v>0</v>
      </c>
      <c r="G28" s="563">
        <v>0</v>
      </c>
      <c r="H28" s="563">
        <v>0</v>
      </c>
      <c r="I28" s="563">
        <v>0</v>
      </c>
      <c r="J28" s="563">
        <v>0</v>
      </c>
      <c r="K28" s="563">
        <v>0</v>
      </c>
      <c r="L28" s="563">
        <v>0</v>
      </c>
      <c r="M28" s="563">
        <v>0</v>
      </c>
      <c r="N28" s="563">
        <v>0</v>
      </c>
      <c r="O28" s="563">
        <v>0</v>
      </c>
      <c r="P28" s="563">
        <v>0</v>
      </c>
    </row>
    <row r="29" spans="1:16" ht="22.5" customHeight="1" x14ac:dyDescent="0.25">
      <c r="A29" s="564" t="s">
        <v>196</v>
      </c>
      <c r="B29" s="558" t="s">
        <v>77</v>
      </c>
      <c r="C29" s="557" t="s">
        <v>35</v>
      </c>
      <c r="D29" s="563">
        <v>0</v>
      </c>
      <c r="E29" s="563">
        <v>0</v>
      </c>
      <c r="F29" s="563">
        <v>0</v>
      </c>
      <c r="G29" s="563">
        <v>0</v>
      </c>
      <c r="H29" s="563">
        <v>0</v>
      </c>
      <c r="I29" s="563">
        <v>0</v>
      </c>
      <c r="J29" s="563">
        <v>0</v>
      </c>
      <c r="K29" s="563">
        <v>0</v>
      </c>
      <c r="L29" s="563">
        <v>0</v>
      </c>
      <c r="M29" s="563">
        <v>0</v>
      </c>
      <c r="N29" s="563">
        <v>0</v>
      </c>
      <c r="O29" s="563">
        <v>0</v>
      </c>
      <c r="P29" s="563">
        <v>0</v>
      </c>
    </row>
    <row r="30" spans="1:16" ht="38.25" customHeight="1" x14ac:dyDescent="0.25">
      <c r="A30" s="79" t="s">
        <v>197</v>
      </c>
      <c r="B30" s="543" t="s">
        <v>64</v>
      </c>
      <c r="C30" s="79" t="s">
        <v>24</v>
      </c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</row>
    <row r="31" spans="1:16" ht="15" customHeight="1" x14ac:dyDescent="0.25">
      <c r="A31" s="543" t="s">
        <v>619</v>
      </c>
      <c r="B31" s="544" t="s">
        <v>213</v>
      </c>
      <c r="C31" s="572" t="s">
        <v>143</v>
      </c>
      <c r="D31" s="556">
        <v>0</v>
      </c>
      <c r="E31" s="560">
        <v>0</v>
      </c>
      <c r="F31" s="560">
        <v>0</v>
      </c>
      <c r="G31" s="561">
        <v>0</v>
      </c>
      <c r="H31" s="560">
        <v>0</v>
      </c>
      <c r="I31" s="560">
        <v>0</v>
      </c>
      <c r="J31" s="560">
        <v>0</v>
      </c>
      <c r="K31" s="560">
        <v>0</v>
      </c>
      <c r="L31" s="560">
        <v>0</v>
      </c>
      <c r="M31" s="560">
        <v>0</v>
      </c>
      <c r="N31" s="560">
        <v>0</v>
      </c>
      <c r="O31" s="560">
        <v>0</v>
      </c>
      <c r="P31" s="560">
        <v>0</v>
      </c>
    </row>
    <row r="32" spans="1:16" ht="15" customHeight="1" x14ac:dyDescent="0.25">
      <c r="A32" s="146" t="s">
        <v>619</v>
      </c>
      <c r="B32" s="565" t="s">
        <v>318</v>
      </c>
      <c r="C32" s="566" t="s">
        <v>141</v>
      </c>
      <c r="D32" s="556">
        <v>0</v>
      </c>
      <c r="E32" s="560">
        <v>0</v>
      </c>
      <c r="F32" s="560">
        <v>0</v>
      </c>
      <c r="G32" s="561">
        <v>0</v>
      </c>
      <c r="H32" s="560">
        <v>0</v>
      </c>
      <c r="I32" s="560">
        <v>0</v>
      </c>
      <c r="J32" s="560">
        <v>0</v>
      </c>
      <c r="K32" s="560">
        <v>0</v>
      </c>
      <c r="L32" s="560">
        <v>0</v>
      </c>
      <c r="M32" s="560">
        <v>0</v>
      </c>
      <c r="N32" s="560">
        <v>0</v>
      </c>
      <c r="O32" s="560">
        <v>0</v>
      </c>
      <c r="P32" s="560">
        <v>0</v>
      </c>
    </row>
    <row r="33" spans="1:16" ht="15" customHeight="1" x14ac:dyDescent="0.25">
      <c r="A33" s="146" t="s">
        <v>619</v>
      </c>
      <c r="B33" s="565" t="s">
        <v>628</v>
      </c>
      <c r="C33" s="566" t="s">
        <v>217</v>
      </c>
      <c r="D33" s="556">
        <v>0</v>
      </c>
      <c r="E33" s="560">
        <v>0</v>
      </c>
      <c r="F33" s="560">
        <v>0</v>
      </c>
      <c r="G33" s="561">
        <v>0</v>
      </c>
      <c r="H33" s="560">
        <v>0</v>
      </c>
      <c r="I33" s="560">
        <v>0</v>
      </c>
      <c r="J33" s="560">
        <v>0</v>
      </c>
      <c r="K33" s="560">
        <v>0</v>
      </c>
      <c r="L33" s="560">
        <v>0</v>
      </c>
      <c r="M33" s="560">
        <v>0</v>
      </c>
      <c r="N33" s="560">
        <v>0</v>
      </c>
      <c r="O33" s="560">
        <v>0</v>
      </c>
      <c r="P33" s="560">
        <v>0</v>
      </c>
    </row>
    <row r="34" spans="1:16" ht="15" customHeight="1" x14ac:dyDescent="0.25">
      <c r="A34" s="146" t="s">
        <v>619</v>
      </c>
      <c r="B34" s="565" t="s">
        <v>629</v>
      </c>
      <c r="C34" s="566" t="s">
        <v>219</v>
      </c>
      <c r="D34" s="556">
        <v>0</v>
      </c>
      <c r="E34" s="560">
        <v>0</v>
      </c>
      <c r="F34" s="560">
        <v>0</v>
      </c>
      <c r="G34" s="561">
        <v>0</v>
      </c>
      <c r="H34" s="560">
        <v>0</v>
      </c>
      <c r="I34" s="560">
        <v>0</v>
      </c>
      <c r="J34" s="560">
        <v>0</v>
      </c>
      <c r="K34" s="560">
        <v>0</v>
      </c>
      <c r="L34" s="560">
        <v>0</v>
      </c>
      <c r="M34" s="560">
        <v>0</v>
      </c>
      <c r="N34" s="560">
        <v>0</v>
      </c>
      <c r="O34" s="560">
        <v>0</v>
      </c>
      <c r="P34" s="560">
        <v>0</v>
      </c>
    </row>
    <row r="35" spans="1:16" ht="15" customHeight="1" x14ac:dyDescent="0.25">
      <c r="A35" s="146" t="s">
        <v>619</v>
      </c>
      <c r="B35" s="565" t="s">
        <v>323</v>
      </c>
      <c r="C35" s="566" t="s">
        <v>153</v>
      </c>
      <c r="D35" s="556">
        <v>0</v>
      </c>
      <c r="E35" s="560">
        <v>0</v>
      </c>
      <c r="F35" s="560">
        <v>0</v>
      </c>
      <c r="G35" s="561">
        <v>0</v>
      </c>
      <c r="H35" s="560">
        <v>0</v>
      </c>
      <c r="I35" s="560">
        <v>0</v>
      </c>
      <c r="J35" s="560">
        <v>0</v>
      </c>
      <c r="K35" s="560">
        <v>0</v>
      </c>
      <c r="L35" s="560">
        <v>0</v>
      </c>
      <c r="M35" s="560">
        <v>0</v>
      </c>
      <c r="N35" s="560">
        <v>0</v>
      </c>
      <c r="O35" s="560">
        <v>0</v>
      </c>
      <c r="P35" s="560">
        <v>0</v>
      </c>
    </row>
    <row r="36" spans="1:16" ht="15" customHeight="1" x14ac:dyDescent="0.25">
      <c r="A36" s="146" t="s">
        <v>619</v>
      </c>
      <c r="B36" s="565" t="s">
        <v>630</v>
      </c>
      <c r="C36" s="566" t="s">
        <v>222</v>
      </c>
      <c r="D36" s="556">
        <v>0</v>
      </c>
      <c r="E36" s="560">
        <v>0</v>
      </c>
      <c r="F36" s="560">
        <v>0</v>
      </c>
      <c r="G36" s="561">
        <v>0</v>
      </c>
      <c r="H36" s="560">
        <v>0</v>
      </c>
      <c r="I36" s="560">
        <v>0</v>
      </c>
      <c r="J36" s="560">
        <v>0</v>
      </c>
      <c r="K36" s="560">
        <v>0</v>
      </c>
      <c r="L36" s="560">
        <v>0</v>
      </c>
      <c r="M36" s="560">
        <v>0</v>
      </c>
      <c r="N36" s="560">
        <v>0</v>
      </c>
      <c r="O36" s="560">
        <v>0</v>
      </c>
      <c r="P36" s="560">
        <v>0</v>
      </c>
    </row>
    <row r="37" spans="1:16" ht="15" customHeight="1" x14ac:dyDescent="0.25">
      <c r="A37" s="146" t="s">
        <v>619</v>
      </c>
      <c r="B37" s="565" t="s">
        <v>319</v>
      </c>
      <c r="C37" s="566" t="s">
        <v>154</v>
      </c>
      <c r="D37" s="556">
        <v>0</v>
      </c>
      <c r="E37" s="560">
        <v>0</v>
      </c>
      <c r="F37" s="560">
        <v>0</v>
      </c>
      <c r="G37" s="561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560">
        <v>0</v>
      </c>
      <c r="N37" s="560">
        <v>0</v>
      </c>
      <c r="O37" s="560">
        <v>0</v>
      </c>
      <c r="P37" s="560">
        <v>0</v>
      </c>
    </row>
    <row r="38" spans="1:16" ht="15" customHeight="1" x14ac:dyDescent="0.25">
      <c r="A38" s="146" t="s">
        <v>619</v>
      </c>
      <c r="B38" s="565" t="s">
        <v>360</v>
      </c>
      <c r="C38" s="566" t="s">
        <v>215</v>
      </c>
      <c r="D38" s="556">
        <v>0</v>
      </c>
      <c r="E38" s="560">
        <v>0</v>
      </c>
      <c r="F38" s="560">
        <v>0</v>
      </c>
      <c r="G38" s="561">
        <v>0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560">
        <v>0</v>
      </c>
      <c r="N38" s="560">
        <v>0</v>
      </c>
      <c r="O38" s="560">
        <v>0</v>
      </c>
      <c r="P38" s="560">
        <v>0</v>
      </c>
    </row>
    <row r="39" spans="1:16" ht="15" customHeight="1" x14ac:dyDescent="0.25">
      <c r="A39" s="146" t="s">
        <v>619</v>
      </c>
      <c r="B39" s="565" t="s">
        <v>631</v>
      </c>
      <c r="C39" s="566" t="s">
        <v>325</v>
      </c>
      <c r="D39" s="556">
        <v>0</v>
      </c>
      <c r="E39" s="560">
        <v>0</v>
      </c>
      <c r="F39" s="560">
        <v>0</v>
      </c>
      <c r="G39" s="561">
        <v>0</v>
      </c>
      <c r="H39" s="560">
        <v>0</v>
      </c>
      <c r="I39" s="560">
        <v>0</v>
      </c>
      <c r="J39" s="560">
        <v>0</v>
      </c>
      <c r="K39" s="560">
        <v>0</v>
      </c>
      <c r="L39" s="560">
        <v>0</v>
      </c>
      <c r="M39" s="560">
        <v>0</v>
      </c>
      <c r="N39" s="560">
        <v>0</v>
      </c>
      <c r="O39" s="560">
        <v>0</v>
      </c>
      <c r="P39" s="560">
        <v>0</v>
      </c>
    </row>
    <row r="40" spans="1:16" ht="15" customHeight="1" x14ac:dyDescent="0.25">
      <c r="A40" s="146" t="s">
        <v>619</v>
      </c>
      <c r="B40" s="565" t="s">
        <v>632</v>
      </c>
      <c r="C40" s="566" t="s">
        <v>25</v>
      </c>
      <c r="D40" s="556">
        <v>0</v>
      </c>
      <c r="E40" s="560">
        <v>0</v>
      </c>
      <c r="F40" s="560">
        <v>0</v>
      </c>
      <c r="G40" s="561">
        <v>0</v>
      </c>
      <c r="H40" s="560">
        <v>0</v>
      </c>
      <c r="I40" s="560">
        <v>0</v>
      </c>
      <c r="J40" s="560">
        <v>0</v>
      </c>
      <c r="K40" s="560">
        <v>0</v>
      </c>
      <c r="L40" s="560">
        <v>0</v>
      </c>
      <c r="M40" s="560">
        <v>0</v>
      </c>
      <c r="N40" s="560">
        <v>0</v>
      </c>
      <c r="O40" s="560">
        <v>0</v>
      </c>
      <c r="P40" s="560">
        <v>0</v>
      </c>
    </row>
    <row r="41" spans="1:16" ht="15.75" customHeight="1" x14ac:dyDescent="0.25">
      <c r="A41" s="146" t="s">
        <v>619</v>
      </c>
      <c r="B41" s="567" t="s">
        <v>712</v>
      </c>
      <c r="C41" s="562" t="s">
        <v>27</v>
      </c>
      <c r="D41" s="556">
        <v>0</v>
      </c>
      <c r="E41" s="560">
        <v>0</v>
      </c>
      <c r="F41" s="560">
        <v>0</v>
      </c>
      <c r="G41" s="561">
        <v>0</v>
      </c>
      <c r="H41" s="560">
        <v>0</v>
      </c>
      <c r="I41" s="560">
        <v>0</v>
      </c>
      <c r="J41" s="560">
        <v>0</v>
      </c>
      <c r="K41" s="560">
        <v>0</v>
      </c>
      <c r="L41" s="560">
        <v>0</v>
      </c>
      <c r="M41" s="560">
        <v>0</v>
      </c>
      <c r="N41" s="560">
        <v>0</v>
      </c>
      <c r="O41" s="560">
        <v>0</v>
      </c>
      <c r="P41" s="560">
        <v>0</v>
      </c>
    </row>
    <row r="42" spans="1:16" ht="15" customHeight="1" x14ac:dyDescent="0.25">
      <c r="A42" s="146" t="s">
        <v>619</v>
      </c>
      <c r="B42" s="567" t="s">
        <v>74</v>
      </c>
      <c r="C42" s="562" t="s">
        <v>33</v>
      </c>
      <c r="D42" s="556">
        <v>0</v>
      </c>
      <c r="E42" s="560">
        <v>0</v>
      </c>
      <c r="F42" s="560">
        <v>0</v>
      </c>
      <c r="G42" s="561">
        <v>0</v>
      </c>
      <c r="H42" s="560">
        <v>0</v>
      </c>
      <c r="I42" s="560">
        <v>0</v>
      </c>
      <c r="J42" s="560">
        <v>0</v>
      </c>
      <c r="K42" s="560">
        <v>0</v>
      </c>
      <c r="L42" s="560">
        <v>0</v>
      </c>
      <c r="M42" s="560">
        <v>0</v>
      </c>
      <c r="N42" s="560">
        <v>0</v>
      </c>
      <c r="O42" s="560">
        <v>0</v>
      </c>
      <c r="P42" s="560">
        <v>0</v>
      </c>
    </row>
    <row r="43" spans="1:16" ht="24.75" customHeight="1" x14ac:dyDescent="0.25">
      <c r="A43" s="146" t="s">
        <v>619</v>
      </c>
      <c r="B43" s="567" t="s">
        <v>623</v>
      </c>
      <c r="C43" s="562" t="s">
        <v>34</v>
      </c>
      <c r="D43" s="563">
        <v>0</v>
      </c>
      <c r="E43" s="563">
        <v>0</v>
      </c>
      <c r="F43" s="563">
        <v>0</v>
      </c>
      <c r="G43" s="563">
        <v>0</v>
      </c>
      <c r="H43" s="563">
        <v>0</v>
      </c>
      <c r="I43" s="563">
        <v>0</v>
      </c>
      <c r="J43" s="563">
        <v>0</v>
      </c>
      <c r="K43" s="563">
        <v>0</v>
      </c>
      <c r="L43" s="563">
        <v>0</v>
      </c>
      <c r="M43" s="563">
        <v>0</v>
      </c>
      <c r="N43" s="563">
        <v>0</v>
      </c>
      <c r="O43" s="563">
        <v>0</v>
      </c>
      <c r="P43" s="563">
        <v>0</v>
      </c>
    </row>
    <row r="44" spans="1:16" ht="23.25" customHeight="1" x14ac:dyDescent="0.25">
      <c r="A44" s="146" t="s">
        <v>619</v>
      </c>
      <c r="B44" s="567" t="s">
        <v>326</v>
      </c>
      <c r="C44" s="562" t="s">
        <v>223</v>
      </c>
      <c r="D44" s="563">
        <v>0</v>
      </c>
      <c r="E44" s="563">
        <v>0</v>
      </c>
      <c r="F44" s="563">
        <v>0</v>
      </c>
      <c r="G44" s="563">
        <v>0</v>
      </c>
      <c r="H44" s="563">
        <v>0</v>
      </c>
      <c r="I44" s="563">
        <v>0</v>
      </c>
      <c r="J44" s="563">
        <v>0</v>
      </c>
      <c r="K44" s="563">
        <v>0</v>
      </c>
      <c r="L44" s="563">
        <v>0</v>
      </c>
      <c r="M44" s="563">
        <v>0</v>
      </c>
      <c r="N44" s="563">
        <v>0</v>
      </c>
      <c r="O44" s="563">
        <v>0</v>
      </c>
      <c r="P44" s="563">
        <v>0</v>
      </c>
    </row>
    <row r="45" spans="1:16" ht="15" customHeight="1" x14ac:dyDescent="0.25">
      <c r="A45" s="146" t="s">
        <v>619</v>
      </c>
      <c r="B45" s="565" t="s">
        <v>327</v>
      </c>
      <c r="C45" s="566" t="s">
        <v>225</v>
      </c>
      <c r="D45" s="563">
        <v>0</v>
      </c>
      <c r="E45" s="563">
        <v>0</v>
      </c>
      <c r="F45" s="563">
        <v>0</v>
      </c>
      <c r="G45" s="563">
        <v>0</v>
      </c>
      <c r="H45" s="563">
        <v>0</v>
      </c>
      <c r="I45" s="563">
        <v>0</v>
      </c>
      <c r="J45" s="563">
        <v>0</v>
      </c>
      <c r="K45" s="563">
        <v>0</v>
      </c>
      <c r="L45" s="563">
        <v>0</v>
      </c>
      <c r="M45" s="563">
        <v>0</v>
      </c>
      <c r="N45" s="563">
        <v>0</v>
      </c>
      <c r="O45" s="563">
        <v>0</v>
      </c>
      <c r="P45" s="563">
        <v>0</v>
      </c>
    </row>
    <row r="46" spans="1:16" ht="12" customHeight="1" x14ac:dyDescent="0.25">
      <c r="A46" s="146" t="s">
        <v>619</v>
      </c>
      <c r="B46" s="565" t="s">
        <v>226</v>
      </c>
      <c r="C46" s="566" t="s">
        <v>155</v>
      </c>
      <c r="D46" s="563">
        <v>0</v>
      </c>
      <c r="E46" s="563">
        <v>0</v>
      </c>
      <c r="F46" s="563">
        <v>0</v>
      </c>
      <c r="G46" s="563">
        <v>0</v>
      </c>
      <c r="H46" s="563">
        <v>0</v>
      </c>
      <c r="I46" s="563">
        <v>0</v>
      </c>
      <c r="J46" s="563">
        <v>0</v>
      </c>
      <c r="K46" s="563">
        <v>0</v>
      </c>
      <c r="L46" s="563">
        <v>0</v>
      </c>
      <c r="M46" s="563">
        <v>0</v>
      </c>
      <c r="N46" s="563">
        <v>0</v>
      </c>
      <c r="O46" s="563">
        <v>0</v>
      </c>
      <c r="P46" s="563">
        <v>0</v>
      </c>
    </row>
    <row r="47" spans="1:16" ht="15" customHeight="1" x14ac:dyDescent="0.25">
      <c r="A47" s="146" t="s">
        <v>65</v>
      </c>
      <c r="B47" s="573" t="s">
        <v>67</v>
      </c>
      <c r="C47" s="566" t="s">
        <v>26</v>
      </c>
      <c r="D47" s="563">
        <v>0</v>
      </c>
      <c r="E47" s="563">
        <v>0</v>
      </c>
      <c r="F47" s="563">
        <v>0</v>
      </c>
      <c r="G47" s="563">
        <v>0</v>
      </c>
      <c r="H47" s="563">
        <v>0</v>
      </c>
      <c r="I47" s="563">
        <v>0</v>
      </c>
      <c r="J47" s="563">
        <v>0</v>
      </c>
      <c r="K47" s="563">
        <v>0</v>
      </c>
      <c r="L47" s="563">
        <v>0</v>
      </c>
      <c r="M47" s="563">
        <v>0</v>
      </c>
      <c r="N47" s="563">
        <v>0</v>
      </c>
      <c r="O47" s="563">
        <v>0</v>
      </c>
      <c r="P47" s="563">
        <v>0</v>
      </c>
    </row>
    <row r="48" spans="1:16" ht="15" customHeight="1" x14ac:dyDescent="0.25">
      <c r="A48" s="557" t="s">
        <v>198</v>
      </c>
      <c r="B48" s="558" t="s">
        <v>78</v>
      </c>
      <c r="C48" s="557" t="s">
        <v>36</v>
      </c>
      <c r="D48" s="563">
        <v>0</v>
      </c>
      <c r="E48" s="563">
        <v>0</v>
      </c>
      <c r="F48" s="563">
        <v>0</v>
      </c>
      <c r="G48" s="563">
        <v>0</v>
      </c>
      <c r="H48" s="563">
        <v>0</v>
      </c>
      <c r="I48" s="563">
        <v>0</v>
      </c>
      <c r="J48" s="563">
        <v>0</v>
      </c>
      <c r="K48" s="563">
        <v>0</v>
      </c>
      <c r="L48" s="563">
        <v>0</v>
      </c>
      <c r="M48" s="563">
        <v>0</v>
      </c>
      <c r="N48" s="563">
        <v>0</v>
      </c>
      <c r="O48" s="563">
        <v>0</v>
      </c>
      <c r="P48" s="563">
        <v>0</v>
      </c>
    </row>
    <row r="49" spans="1:16" ht="24" customHeight="1" x14ac:dyDescent="0.25">
      <c r="A49" s="564" t="s">
        <v>199</v>
      </c>
      <c r="B49" s="558" t="s">
        <v>79</v>
      </c>
      <c r="C49" s="557" t="s">
        <v>37</v>
      </c>
      <c r="D49" s="563">
        <v>0</v>
      </c>
      <c r="E49" s="563">
        <v>0</v>
      </c>
      <c r="F49" s="563">
        <v>0</v>
      </c>
      <c r="G49" s="563">
        <v>0</v>
      </c>
      <c r="H49" s="563">
        <v>0</v>
      </c>
      <c r="I49" s="563">
        <v>0</v>
      </c>
      <c r="J49" s="563">
        <v>0</v>
      </c>
      <c r="K49" s="563">
        <v>0</v>
      </c>
      <c r="L49" s="563">
        <v>0</v>
      </c>
      <c r="M49" s="563">
        <v>0</v>
      </c>
      <c r="N49" s="563">
        <v>0</v>
      </c>
      <c r="O49" s="563">
        <v>0</v>
      </c>
      <c r="P49" s="563">
        <v>0</v>
      </c>
    </row>
    <row r="50" spans="1:16" ht="15" customHeight="1" x14ac:dyDescent="0.25">
      <c r="A50" s="564" t="s">
        <v>200</v>
      </c>
      <c r="B50" s="558" t="s">
        <v>69</v>
      </c>
      <c r="C50" s="557" t="s">
        <v>28</v>
      </c>
      <c r="D50" s="563">
        <v>0</v>
      </c>
      <c r="E50" s="563">
        <v>0</v>
      </c>
      <c r="F50" s="563">
        <v>0</v>
      </c>
      <c r="G50" s="563">
        <v>0</v>
      </c>
      <c r="H50" s="563">
        <v>0</v>
      </c>
      <c r="I50" s="563">
        <v>0</v>
      </c>
      <c r="J50" s="563">
        <v>0</v>
      </c>
      <c r="K50" s="563">
        <v>0</v>
      </c>
      <c r="L50" s="563">
        <v>0</v>
      </c>
      <c r="M50" s="563">
        <v>0</v>
      </c>
      <c r="N50" s="563">
        <v>0</v>
      </c>
      <c r="O50" s="563">
        <v>0</v>
      </c>
      <c r="P50" s="563">
        <v>0</v>
      </c>
    </row>
    <row r="51" spans="1:16" ht="15" customHeight="1" x14ac:dyDescent="0.25">
      <c r="A51" s="557" t="s">
        <v>201</v>
      </c>
      <c r="B51" s="558" t="s">
        <v>70</v>
      </c>
      <c r="C51" s="557" t="s">
        <v>29</v>
      </c>
      <c r="D51" s="563">
        <v>0</v>
      </c>
      <c r="E51" s="563">
        <v>0</v>
      </c>
      <c r="F51" s="563">
        <v>0</v>
      </c>
      <c r="G51" s="563">
        <v>0</v>
      </c>
      <c r="H51" s="563">
        <v>0</v>
      </c>
      <c r="I51" s="563">
        <v>0</v>
      </c>
      <c r="J51" s="563">
        <v>0</v>
      </c>
      <c r="K51" s="563">
        <v>0</v>
      </c>
      <c r="L51" s="563">
        <v>0</v>
      </c>
      <c r="M51" s="563">
        <v>0</v>
      </c>
      <c r="N51" s="563">
        <v>0</v>
      </c>
      <c r="O51" s="563">
        <v>0</v>
      </c>
      <c r="P51" s="563">
        <v>0</v>
      </c>
    </row>
    <row r="52" spans="1:16" ht="16.5" customHeight="1" x14ac:dyDescent="0.25">
      <c r="A52" s="557" t="s">
        <v>202</v>
      </c>
      <c r="B52" s="558" t="s">
        <v>711</v>
      </c>
      <c r="C52" s="557" t="s">
        <v>30</v>
      </c>
      <c r="D52" s="563">
        <v>0</v>
      </c>
      <c r="E52" s="563">
        <v>0</v>
      </c>
      <c r="F52" s="563">
        <v>0</v>
      </c>
      <c r="G52" s="563">
        <v>0</v>
      </c>
      <c r="H52" s="563">
        <v>0</v>
      </c>
      <c r="I52" s="563">
        <v>0</v>
      </c>
      <c r="J52" s="563">
        <v>0</v>
      </c>
      <c r="K52" s="563">
        <v>0</v>
      </c>
      <c r="L52" s="563">
        <v>0</v>
      </c>
      <c r="M52" s="563">
        <v>0</v>
      </c>
      <c r="N52" s="563">
        <v>0</v>
      </c>
      <c r="O52" s="563">
        <v>0</v>
      </c>
      <c r="P52" s="563">
        <v>0</v>
      </c>
    </row>
    <row r="53" spans="1:16" ht="24.75" customHeight="1" x14ac:dyDescent="0.25">
      <c r="A53" s="557" t="s">
        <v>203</v>
      </c>
      <c r="B53" s="558" t="s">
        <v>72</v>
      </c>
      <c r="C53" s="557" t="s">
        <v>31</v>
      </c>
      <c r="D53" s="563">
        <v>0</v>
      </c>
      <c r="E53" s="563">
        <v>0</v>
      </c>
      <c r="F53" s="563">
        <v>0</v>
      </c>
      <c r="G53" s="563">
        <v>0</v>
      </c>
      <c r="H53" s="563">
        <v>0</v>
      </c>
      <c r="I53" s="563">
        <v>0</v>
      </c>
      <c r="J53" s="563">
        <v>0</v>
      </c>
      <c r="K53" s="563">
        <v>0</v>
      </c>
      <c r="L53" s="563">
        <v>0</v>
      </c>
      <c r="M53" s="563">
        <v>0</v>
      </c>
      <c r="N53" s="563">
        <v>0</v>
      </c>
      <c r="O53" s="563">
        <v>0</v>
      </c>
      <c r="P53" s="563">
        <v>0</v>
      </c>
    </row>
    <row r="54" spans="1:16" ht="14.25" customHeight="1" x14ac:dyDescent="0.25">
      <c r="A54" s="557" t="s">
        <v>204</v>
      </c>
      <c r="B54" s="558" t="s">
        <v>696</v>
      </c>
      <c r="C54" s="557" t="s">
        <v>32</v>
      </c>
      <c r="D54" s="563">
        <v>0</v>
      </c>
      <c r="E54" s="563">
        <v>0</v>
      </c>
      <c r="F54" s="563">
        <v>0</v>
      </c>
      <c r="G54" s="563">
        <v>0</v>
      </c>
      <c r="H54" s="563">
        <v>0</v>
      </c>
      <c r="I54" s="563">
        <v>0</v>
      </c>
      <c r="J54" s="563">
        <v>0</v>
      </c>
      <c r="K54" s="563">
        <v>0</v>
      </c>
      <c r="L54" s="563">
        <v>0</v>
      </c>
      <c r="M54" s="563">
        <v>0</v>
      </c>
      <c r="N54" s="563">
        <v>0</v>
      </c>
      <c r="O54" s="563">
        <v>0</v>
      </c>
      <c r="P54" s="563">
        <v>0</v>
      </c>
    </row>
    <row r="55" spans="1:16" ht="15" customHeight="1" x14ac:dyDescent="0.25">
      <c r="A55" s="568" t="s">
        <v>205</v>
      </c>
      <c r="B55" s="569" t="s">
        <v>328</v>
      </c>
      <c r="C55" s="568" t="s">
        <v>38</v>
      </c>
      <c r="D55" s="563">
        <v>0</v>
      </c>
      <c r="E55" s="563">
        <v>0</v>
      </c>
      <c r="F55" s="563">
        <v>0</v>
      </c>
      <c r="G55" s="563">
        <v>0</v>
      </c>
      <c r="H55" s="563">
        <v>0</v>
      </c>
      <c r="I55" s="563">
        <v>0</v>
      </c>
      <c r="J55" s="563">
        <v>0</v>
      </c>
      <c r="K55" s="563">
        <v>0</v>
      </c>
      <c r="L55" s="563">
        <v>0</v>
      </c>
      <c r="M55" s="563">
        <v>0</v>
      </c>
      <c r="N55" s="563">
        <v>0</v>
      </c>
      <c r="O55" s="563">
        <v>0</v>
      </c>
      <c r="P55" s="563">
        <v>0</v>
      </c>
    </row>
    <row r="56" spans="1:16" ht="23.25" customHeight="1" x14ac:dyDescent="0.25">
      <c r="A56" s="564" t="s">
        <v>206</v>
      </c>
      <c r="B56" s="558" t="s">
        <v>81</v>
      </c>
      <c r="C56" s="557" t="s">
        <v>39</v>
      </c>
      <c r="D56" s="563">
        <v>0</v>
      </c>
      <c r="E56" s="563">
        <v>0</v>
      </c>
      <c r="F56" s="563">
        <v>0</v>
      </c>
      <c r="G56" s="563">
        <v>0</v>
      </c>
      <c r="H56" s="563">
        <v>0</v>
      </c>
      <c r="I56" s="563">
        <v>0</v>
      </c>
      <c r="J56" s="563">
        <v>0</v>
      </c>
      <c r="K56" s="563">
        <v>0</v>
      </c>
      <c r="L56" s="563">
        <v>0</v>
      </c>
      <c r="M56" s="563">
        <v>0</v>
      </c>
      <c r="N56" s="563">
        <v>0</v>
      </c>
      <c r="O56" s="563">
        <v>0</v>
      </c>
      <c r="P56" s="563">
        <v>0</v>
      </c>
    </row>
    <row r="57" spans="1:16" ht="24" customHeight="1" x14ac:dyDescent="0.25">
      <c r="A57" s="557" t="s">
        <v>76</v>
      </c>
      <c r="B57" s="558" t="s">
        <v>82</v>
      </c>
      <c r="C57" s="557" t="s">
        <v>40</v>
      </c>
      <c r="D57" s="563">
        <v>0</v>
      </c>
      <c r="E57" s="563">
        <v>0</v>
      </c>
      <c r="F57" s="563">
        <v>0</v>
      </c>
      <c r="G57" s="563">
        <v>0</v>
      </c>
      <c r="H57" s="563">
        <v>0</v>
      </c>
      <c r="I57" s="563">
        <v>0</v>
      </c>
      <c r="J57" s="563">
        <v>0</v>
      </c>
      <c r="K57" s="563">
        <v>0</v>
      </c>
      <c r="L57" s="563">
        <v>0</v>
      </c>
      <c r="M57" s="563">
        <v>0</v>
      </c>
      <c r="N57" s="563">
        <v>0</v>
      </c>
      <c r="O57" s="563">
        <v>0</v>
      </c>
      <c r="P57" s="563">
        <v>0</v>
      </c>
    </row>
    <row r="58" spans="1:16" ht="15" customHeight="1" x14ac:dyDescent="0.25">
      <c r="A58" s="557" t="s">
        <v>207</v>
      </c>
      <c r="B58" s="558" t="s">
        <v>83</v>
      </c>
      <c r="C58" s="557" t="s">
        <v>41</v>
      </c>
      <c r="D58" s="563">
        <v>0</v>
      </c>
      <c r="E58" s="563">
        <v>0</v>
      </c>
      <c r="F58" s="563">
        <v>0</v>
      </c>
      <c r="G58" s="563">
        <v>0</v>
      </c>
      <c r="H58" s="563">
        <v>0</v>
      </c>
      <c r="I58" s="563">
        <v>0</v>
      </c>
      <c r="J58" s="563">
        <v>0</v>
      </c>
      <c r="K58" s="563">
        <v>0</v>
      </c>
      <c r="L58" s="563">
        <v>0</v>
      </c>
      <c r="M58" s="563">
        <v>0</v>
      </c>
      <c r="N58" s="563">
        <v>0</v>
      </c>
      <c r="O58" s="563">
        <v>0</v>
      </c>
      <c r="P58" s="563">
        <v>0</v>
      </c>
    </row>
    <row r="59" spans="1:16" ht="15" customHeight="1" x14ac:dyDescent="0.25">
      <c r="A59" s="557" t="s">
        <v>635</v>
      </c>
      <c r="B59" s="558" t="s">
        <v>84</v>
      </c>
      <c r="C59" s="557" t="s">
        <v>42</v>
      </c>
      <c r="D59" s="563">
        <v>0</v>
      </c>
      <c r="E59" s="563">
        <v>0</v>
      </c>
      <c r="F59" s="563">
        <v>0</v>
      </c>
      <c r="G59" s="563">
        <v>0</v>
      </c>
      <c r="H59" s="563">
        <v>0</v>
      </c>
      <c r="I59" s="563">
        <v>0</v>
      </c>
      <c r="J59" s="563">
        <v>0</v>
      </c>
      <c r="K59" s="563">
        <v>0</v>
      </c>
      <c r="L59" s="563">
        <v>0</v>
      </c>
      <c r="M59" s="563">
        <v>0</v>
      </c>
      <c r="N59" s="563">
        <v>0</v>
      </c>
      <c r="O59" s="563">
        <v>0</v>
      </c>
      <c r="P59" s="563">
        <v>0</v>
      </c>
    </row>
    <row r="60" spans="1:16" ht="15" customHeight="1" x14ac:dyDescent="0.25">
      <c r="A60" s="576">
        <v>3</v>
      </c>
      <c r="B60" s="577" t="s">
        <v>84</v>
      </c>
      <c r="C60" s="578" t="s">
        <v>42</v>
      </c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</row>
  </sheetData>
  <mergeCells count="8">
    <mergeCell ref="A1:B1"/>
    <mergeCell ref="A2:P2"/>
    <mergeCell ref="N3:P3"/>
    <mergeCell ref="A5:A6"/>
    <mergeCell ref="B5:B6"/>
    <mergeCell ref="C5:C6"/>
    <mergeCell ref="D5:D6"/>
    <mergeCell ref="E5:P5"/>
  </mergeCells>
  <printOptions horizontalCentered="1"/>
  <pageMargins left="0.19685039370078741" right="0.19685039370078741" top="0.59055118110236227" bottom="0.39370078740157483" header="0" footer="0"/>
  <pageSetup paperSize="9" orientation="landscape" verticalDpi="0" r:id="rId1"/>
  <headerFooter>
    <oddFooter>&amp;CTrang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G9" sqref="G9"/>
    </sheetView>
  </sheetViews>
  <sheetFormatPr defaultRowHeight="15" x14ac:dyDescent="0.25"/>
  <cols>
    <col min="1" max="1" width="4.85546875" customWidth="1"/>
    <col min="2" max="2" width="18.28515625" customWidth="1"/>
    <col min="5" max="5" width="8" customWidth="1"/>
    <col min="6" max="6" width="7.140625" customWidth="1"/>
    <col min="7" max="7" width="8" customWidth="1"/>
    <col min="8" max="8" width="6.42578125" customWidth="1"/>
    <col min="9" max="11" width="7.42578125" customWidth="1"/>
    <col min="12" max="12" width="7.85546875" customWidth="1"/>
    <col min="13" max="13" width="8.140625" customWidth="1"/>
    <col min="14" max="14" width="8.28515625" customWidth="1"/>
    <col min="15" max="15" width="7.42578125" customWidth="1"/>
    <col min="16" max="16" width="7.5703125" customWidth="1"/>
  </cols>
  <sheetData>
    <row r="1" spans="1:16" ht="15.75" x14ac:dyDescent="0.25">
      <c r="A1" s="727" t="s">
        <v>715</v>
      </c>
      <c r="B1" s="727"/>
      <c r="C1" s="363"/>
      <c r="D1" s="364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ht="18.75" x14ac:dyDescent="0.25">
      <c r="A2" s="728" t="s">
        <v>716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</row>
    <row r="3" spans="1:16" ht="16.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30" t="s">
        <v>89</v>
      </c>
      <c r="O3" s="730"/>
      <c r="P3" s="730"/>
    </row>
    <row r="4" spans="1:16" ht="15.75" x14ac:dyDescent="0.25">
      <c r="A4" s="1"/>
      <c r="B4" s="1"/>
      <c r="C4" s="1"/>
      <c r="D4" s="37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6" ht="22.5" customHeight="1" x14ac:dyDescent="0.25">
      <c r="A5" s="747" t="s">
        <v>0</v>
      </c>
      <c r="B5" s="747" t="s">
        <v>1</v>
      </c>
      <c r="C5" s="747" t="s">
        <v>358</v>
      </c>
      <c r="D5" s="747" t="s">
        <v>87</v>
      </c>
      <c r="E5" s="748" t="s">
        <v>237</v>
      </c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</row>
    <row r="6" spans="1:16" ht="29.25" customHeight="1" x14ac:dyDescent="0.25">
      <c r="A6" s="747"/>
      <c r="B6" s="747"/>
      <c r="C6" s="747"/>
      <c r="D6" s="747"/>
      <c r="E6" s="540" t="s">
        <v>124</v>
      </c>
      <c r="F6" s="540" t="s">
        <v>337</v>
      </c>
      <c r="G6" s="540" t="s">
        <v>336</v>
      </c>
      <c r="H6" s="540" t="s">
        <v>335</v>
      </c>
      <c r="I6" s="540" t="s">
        <v>334</v>
      </c>
      <c r="J6" s="540" t="s">
        <v>333</v>
      </c>
      <c r="K6" s="540" t="s">
        <v>332</v>
      </c>
      <c r="L6" s="540" t="s">
        <v>331</v>
      </c>
      <c r="M6" s="540" t="s">
        <v>339</v>
      </c>
      <c r="N6" s="540" t="s">
        <v>338</v>
      </c>
      <c r="O6" s="540" t="s">
        <v>330</v>
      </c>
      <c r="P6" s="540" t="s">
        <v>329</v>
      </c>
    </row>
    <row r="7" spans="1:16" ht="17.25" customHeight="1" x14ac:dyDescent="0.25">
      <c r="A7" s="541">
        <v>-1</v>
      </c>
      <c r="B7" s="541">
        <v>-2</v>
      </c>
      <c r="C7" s="541">
        <v>-3</v>
      </c>
      <c r="D7" s="552" t="s">
        <v>88</v>
      </c>
      <c r="E7" s="541">
        <v>-5</v>
      </c>
      <c r="F7" s="541">
        <v>-6</v>
      </c>
      <c r="G7" s="541">
        <v>-7</v>
      </c>
      <c r="H7" s="541">
        <v>-8</v>
      </c>
      <c r="I7" s="541">
        <v>-9</v>
      </c>
      <c r="J7" s="541">
        <v>-10</v>
      </c>
      <c r="K7" s="541">
        <v>-11</v>
      </c>
      <c r="L7" s="541">
        <v>-12</v>
      </c>
      <c r="M7" s="541">
        <v>-13</v>
      </c>
      <c r="N7" s="541">
        <v>-13</v>
      </c>
      <c r="O7" s="541">
        <v>-13</v>
      </c>
      <c r="P7" s="541">
        <v>-13</v>
      </c>
    </row>
    <row r="8" spans="1:16" ht="15" customHeight="1" x14ac:dyDescent="0.25">
      <c r="A8" s="542"/>
      <c r="B8" s="355" t="s">
        <v>626</v>
      </c>
      <c r="C8" s="542"/>
      <c r="D8" s="556">
        <v>0</v>
      </c>
      <c r="E8" s="556">
        <v>0</v>
      </c>
      <c r="F8" s="556">
        <v>0</v>
      </c>
      <c r="G8" s="556">
        <v>0</v>
      </c>
      <c r="H8" s="556">
        <v>0</v>
      </c>
      <c r="I8" s="556">
        <v>0</v>
      </c>
      <c r="J8" s="556">
        <v>0</v>
      </c>
      <c r="K8" s="556">
        <v>0</v>
      </c>
      <c r="L8" s="556">
        <v>0</v>
      </c>
      <c r="M8" s="556">
        <v>0</v>
      </c>
      <c r="N8" s="556">
        <v>0</v>
      </c>
      <c r="O8" s="556">
        <v>0</v>
      </c>
      <c r="P8" s="556">
        <v>0</v>
      </c>
    </row>
    <row r="9" spans="1:16" ht="15" customHeight="1" x14ac:dyDescent="0.25">
      <c r="A9" s="545">
        <v>1</v>
      </c>
      <c r="B9" s="546" t="s">
        <v>44</v>
      </c>
      <c r="C9" s="545" t="s">
        <v>4</v>
      </c>
      <c r="D9" s="556">
        <v>0</v>
      </c>
      <c r="E9" s="556">
        <v>0</v>
      </c>
      <c r="F9" s="556">
        <v>0</v>
      </c>
      <c r="G9" s="556">
        <v>0</v>
      </c>
      <c r="H9" s="556">
        <v>0</v>
      </c>
      <c r="I9" s="556">
        <v>0</v>
      </c>
      <c r="J9" s="556">
        <v>0</v>
      </c>
      <c r="K9" s="556">
        <v>0</v>
      </c>
      <c r="L9" s="556">
        <v>0</v>
      </c>
      <c r="M9" s="556">
        <v>0</v>
      </c>
      <c r="N9" s="556">
        <v>0</v>
      </c>
      <c r="O9" s="556">
        <v>0</v>
      </c>
      <c r="P9" s="556">
        <v>0</v>
      </c>
    </row>
    <row r="10" spans="1:16" ht="15" customHeight="1" x14ac:dyDescent="0.25">
      <c r="A10" s="554" t="s">
        <v>134</v>
      </c>
      <c r="B10" s="555" t="s">
        <v>45</v>
      </c>
      <c r="C10" s="554" t="s">
        <v>5</v>
      </c>
      <c r="D10" s="556">
        <v>0</v>
      </c>
      <c r="E10" s="556">
        <v>0</v>
      </c>
      <c r="F10" s="556">
        <v>0</v>
      </c>
      <c r="G10" s="556">
        <v>0</v>
      </c>
      <c r="H10" s="556">
        <v>0</v>
      </c>
      <c r="I10" s="556">
        <v>0</v>
      </c>
      <c r="J10" s="556">
        <v>0</v>
      </c>
      <c r="K10" s="556">
        <v>0</v>
      </c>
      <c r="L10" s="556">
        <v>0</v>
      </c>
      <c r="M10" s="556">
        <v>0</v>
      </c>
      <c r="N10" s="556">
        <v>0</v>
      </c>
      <c r="O10" s="556">
        <v>0</v>
      </c>
      <c r="P10" s="556">
        <v>0</v>
      </c>
    </row>
    <row r="11" spans="1:16" ht="19.5" customHeight="1" x14ac:dyDescent="0.25">
      <c r="A11" s="562"/>
      <c r="B11" s="567" t="s">
        <v>46</v>
      </c>
      <c r="C11" s="562" t="s">
        <v>6</v>
      </c>
      <c r="D11" s="556">
        <v>0</v>
      </c>
      <c r="E11" s="556">
        <v>0</v>
      </c>
      <c r="F11" s="556">
        <v>0</v>
      </c>
      <c r="G11" s="556">
        <v>0</v>
      </c>
      <c r="H11" s="556">
        <v>0</v>
      </c>
      <c r="I11" s="556">
        <v>0</v>
      </c>
      <c r="J11" s="556">
        <v>0</v>
      </c>
      <c r="K11" s="556">
        <v>0</v>
      </c>
      <c r="L11" s="556">
        <v>0</v>
      </c>
      <c r="M11" s="556">
        <v>0</v>
      </c>
      <c r="N11" s="556">
        <v>0</v>
      </c>
      <c r="O11" s="556">
        <v>0</v>
      </c>
      <c r="P11" s="556">
        <v>0</v>
      </c>
    </row>
    <row r="12" spans="1:16" ht="15" customHeight="1" x14ac:dyDescent="0.25">
      <c r="A12" s="557" t="s">
        <v>138</v>
      </c>
      <c r="B12" s="558" t="s">
        <v>47</v>
      </c>
      <c r="C12" s="557" t="s">
        <v>7</v>
      </c>
      <c r="D12" s="556">
        <v>0</v>
      </c>
      <c r="E12" s="556">
        <v>0</v>
      </c>
      <c r="F12" s="556">
        <v>0</v>
      </c>
      <c r="G12" s="556">
        <v>0</v>
      </c>
      <c r="H12" s="556">
        <v>0</v>
      </c>
      <c r="I12" s="556">
        <v>0</v>
      </c>
      <c r="J12" s="556">
        <v>0</v>
      </c>
      <c r="K12" s="556">
        <v>0</v>
      </c>
      <c r="L12" s="556">
        <v>0</v>
      </c>
      <c r="M12" s="556">
        <v>0</v>
      </c>
      <c r="N12" s="556">
        <v>0</v>
      </c>
      <c r="O12" s="556">
        <v>0</v>
      </c>
      <c r="P12" s="556">
        <v>0</v>
      </c>
    </row>
    <row r="13" spans="1:16" ht="15" customHeight="1" x14ac:dyDescent="0.25">
      <c r="A13" s="557" t="s">
        <v>185</v>
      </c>
      <c r="B13" s="558" t="s">
        <v>48</v>
      </c>
      <c r="C13" s="557" t="s">
        <v>8</v>
      </c>
      <c r="D13" s="556">
        <v>0</v>
      </c>
      <c r="E13" s="556">
        <v>0</v>
      </c>
      <c r="F13" s="556">
        <v>0</v>
      </c>
      <c r="G13" s="556">
        <v>0</v>
      </c>
      <c r="H13" s="556">
        <v>0</v>
      </c>
      <c r="I13" s="556">
        <v>0</v>
      </c>
      <c r="J13" s="556">
        <v>0</v>
      </c>
      <c r="K13" s="556">
        <v>0</v>
      </c>
      <c r="L13" s="556">
        <v>0</v>
      </c>
      <c r="M13" s="556">
        <v>0</v>
      </c>
      <c r="N13" s="556">
        <v>0</v>
      </c>
      <c r="O13" s="556">
        <v>0</v>
      </c>
      <c r="P13" s="556">
        <v>0</v>
      </c>
    </row>
    <row r="14" spans="1:16" ht="15" customHeight="1" x14ac:dyDescent="0.25">
      <c r="A14" s="557" t="s">
        <v>186</v>
      </c>
      <c r="B14" s="558" t="s">
        <v>49</v>
      </c>
      <c r="C14" s="557" t="s">
        <v>9</v>
      </c>
      <c r="D14" s="556">
        <v>0</v>
      </c>
      <c r="E14" s="556">
        <v>0</v>
      </c>
      <c r="F14" s="556">
        <v>0</v>
      </c>
      <c r="G14" s="556">
        <v>0</v>
      </c>
      <c r="H14" s="556">
        <v>0</v>
      </c>
      <c r="I14" s="556">
        <v>0</v>
      </c>
      <c r="J14" s="556">
        <v>0</v>
      </c>
      <c r="K14" s="556">
        <v>0</v>
      </c>
      <c r="L14" s="556">
        <v>0</v>
      </c>
      <c r="M14" s="556">
        <v>0</v>
      </c>
      <c r="N14" s="556">
        <v>0</v>
      </c>
      <c r="O14" s="556">
        <v>0</v>
      </c>
      <c r="P14" s="556">
        <v>0</v>
      </c>
    </row>
    <row r="15" spans="1:16" ht="15" customHeight="1" x14ac:dyDescent="0.25">
      <c r="A15" s="557" t="s">
        <v>187</v>
      </c>
      <c r="B15" s="558" t="s">
        <v>50</v>
      </c>
      <c r="C15" s="557" t="s">
        <v>10</v>
      </c>
      <c r="D15" s="556">
        <v>0</v>
      </c>
      <c r="E15" s="556">
        <v>0</v>
      </c>
      <c r="F15" s="556">
        <v>0</v>
      </c>
      <c r="G15" s="556">
        <v>0</v>
      </c>
      <c r="H15" s="556">
        <v>0</v>
      </c>
      <c r="I15" s="556">
        <v>0</v>
      </c>
      <c r="J15" s="556">
        <v>0</v>
      </c>
      <c r="K15" s="556">
        <v>0</v>
      </c>
      <c r="L15" s="556">
        <v>0</v>
      </c>
      <c r="M15" s="556">
        <v>0</v>
      </c>
      <c r="N15" s="556">
        <v>0</v>
      </c>
      <c r="O15" s="556">
        <v>0</v>
      </c>
      <c r="P15" s="556">
        <v>0</v>
      </c>
    </row>
    <row r="16" spans="1:16" ht="15" customHeight="1" x14ac:dyDescent="0.25">
      <c r="A16" s="557" t="s">
        <v>188</v>
      </c>
      <c r="B16" s="558" t="s">
        <v>51</v>
      </c>
      <c r="C16" s="557" t="s">
        <v>11</v>
      </c>
      <c r="D16" s="556">
        <v>0</v>
      </c>
      <c r="E16" s="556">
        <v>0</v>
      </c>
      <c r="F16" s="556">
        <v>0</v>
      </c>
      <c r="G16" s="556">
        <v>0</v>
      </c>
      <c r="H16" s="556">
        <v>0</v>
      </c>
      <c r="I16" s="556">
        <v>0</v>
      </c>
      <c r="J16" s="556">
        <v>0</v>
      </c>
      <c r="K16" s="556">
        <v>0</v>
      </c>
      <c r="L16" s="556">
        <v>0</v>
      </c>
      <c r="M16" s="556">
        <v>0</v>
      </c>
      <c r="N16" s="556">
        <v>0</v>
      </c>
      <c r="O16" s="556">
        <v>0</v>
      </c>
      <c r="P16" s="556">
        <v>0</v>
      </c>
    </row>
    <row r="17" spans="1:16" ht="23.25" customHeight="1" x14ac:dyDescent="0.25">
      <c r="A17" s="557"/>
      <c r="B17" s="559" t="s">
        <v>618</v>
      </c>
      <c r="C17" s="562" t="s">
        <v>321</v>
      </c>
      <c r="D17" s="556">
        <v>0</v>
      </c>
      <c r="E17" s="556">
        <v>0</v>
      </c>
      <c r="F17" s="556">
        <v>0</v>
      </c>
      <c r="G17" s="556">
        <v>0</v>
      </c>
      <c r="H17" s="556">
        <v>0</v>
      </c>
      <c r="I17" s="556">
        <v>0</v>
      </c>
      <c r="J17" s="556">
        <v>0</v>
      </c>
      <c r="K17" s="556">
        <v>0</v>
      </c>
      <c r="L17" s="556">
        <v>0</v>
      </c>
      <c r="M17" s="556">
        <v>0</v>
      </c>
      <c r="N17" s="556">
        <v>0</v>
      </c>
      <c r="O17" s="556">
        <v>0</v>
      </c>
      <c r="P17" s="556">
        <v>0</v>
      </c>
    </row>
    <row r="18" spans="1:16" ht="15" customHeight="1" x14ac:dyDescent="0.25">
      <c r="A18" s="557" t="s">
        <v>189</v>
      </c>
      <c r="B18" s="558" t="s">
        <v>52</v>
      </c>
      <c r="C18" s="557" t="s">
        <v>12</v>
      </c>
      <c r="D18" s="556">
        <v>0</v>
      </c>
      <c r="E18" s="556">
        <v>0</v>
      </c>
      <c r="F18" s="556">
        <v>0</v>
      </c>
      <c r="G18" s="556">
        <v>0</v>
      </c>
      <c r="H18" s="556">
        <v>0</v>
      </c>
      <c r="I18" s="556">
        <v>0</v>
      </c>
      <c r="J18" s="556">
        <v>0</v>
      </c>
      <c r="K18" s="556">
        <v>0</v>
      </c>
      <c r="L18" s="556">
        <v>0</v>
      </c>
      <c r="M18" s="556">
        <v>0</v>
      </c>
      <c r="N18" s="556">
        <v>0</v>
      </c>
      <c r="O18" s="556">
        <v>0</v>
      </c>
      <c r="P18" s="556">
        <v>0</v>
      </c>
    </row>
    <row r="19" spans="1:16" ht="15" customHeight="1" x14ac:dyDescent="0.25">
      <c r="A19" s="557" t="s">
        <v>190</v>
      </c>
      <c r="B19" s="558" t="s">
        <v>53</v>
      </c>
      <c r="C19" s="557" t="s">
        <v>13</v>
      </c>
      <c r="D19" s="556">
        <v>0</v>
      </c>
      <c r="E19" s="556">
        <v>0</v>
      </c>
      <c r="F19" s="556">
        <v>0</v>
      </c>
      <c r="G19" s="556">
        <v>0</v>
      </c>
      <c r="H19" s="556">
        <v>0</v>
      </c>
      <c r="I19" s="556">
        <v>0</v>
      </c>
      <c r="J19" s="556">
        <v>0</v>
      </c>
      <c r="K19" s="556">
        <v>0</v>
      </c>
      <c r="L19" s="556">
        <v>0</v>
      </c>
      <c r="M19" s="556">
        <v>0</v>
      </c>
      <c r="N19" s="556">
        <v>0</v>
      </c>
      <c r="O19" s="556">
        <v>0</v>
      </c>
      <c r="P19" s="556">
        <v>0</v>
      </c>
    </row>
    <row r="20" spans="1:16" ht="15" customHeight="1" x14ac:dyDescent="0.25">
      <c r="A20" s="79" t="s">
        <v>212</v>
      </c>
      <c r="B20" s="543" t="s">
        <v>54</v>
      </c>
      <c r="C20" s="79" t="s">
        <v>14</v>
      </c>
      <c r="D20" s="556">
        <v>0</v>
      </c>
      <c r="E20" s="556">
        <v>0</v>
      </c>
      <c r="F20" s="556">
        <v>0</v>
      </c>
      <c r="G20" s="556">
        <v>0</v>
      </c>
      <c r="H20" s="556">
        <v>0</v>
      </c>
      <c r="I20" s="556">
        <v>0</v>
      </c>
      <c r="J20" s="556">
        <v>0</v>
      </c>
      <c r="K20" s="556">
        <v>0</v>
      </c>
      <c r="L20" s="556">
        <v>0</v>
      </c>
      <c r="M20" s="556">
        <v>0</v>
      </c>
      <c r="N20" s="556">
        <v>0</v>
      </c>
      <c r="O20" s="556">
        <v>0</v>
      </c>
      <c r="P20" s="556">
        <v>0</v>
      </c>
    </row>
    <row r="21" spans="1:16" ht="15" customHeight="1" x14ac:dyDescent="0.25">
      <c r="A21" s="545">
        <v>2</v>
      </c>
      <c r="B21" s="546" t="s">
        <v>55</v>
      </c>
      <c r="C21" s="545" t="s">
        <v>15</v>
      </c>
      <c r="D21" s="556">
        <v>0</v>
      </c>
      <c r="E21" s="556">
        <v>0</v>
      </c>
      <c r="F21" s="556">
        <v>0</v>
      </c>
      <c r="G21" s="556">
        <v>0</v>
      </c>
      <c r="H21" s="556">
        <v>0</v>
      </c>
      <c r="I21" s="556">
        <v>0</v>
      </c>
      <c r="J21" s="556">
        <v>0</v>
      </c>
      <c r="K21" s="556">
        <v>0</v>
      </c>
      <c r="L21" s="556">
        <v>0</v>
      </c>
      <c r="M21" s="556">
        <v>0</v>
      </c>
      <c r="N21" s="556">
        <v>0</v>
      </c>
      <c r="O21" s="556">
        <v>0</v>
      </c>
      <c r="P21" s="556">
        <v>0</v>
      </c>
    </row>
    <row r="22" spans="1:16" ht="15" customHeight="1" x14ac:dyDescent="0.25">
      <c r="A22" s="557" t="s">
        <v>144</v>
      </c>
      <c r="B22" s="558" t="s">
        <v>56</v>
      </c>
      <c r="C22" s="557" t="s">
        <v>16</v>
      </c>
      <c r="D22" s="563">
        <v>0</v>
      </c>
      <c r="E22" s="563">
        <v>0</v>
      </c>
      <c r="F22" s="563">
        <v>0</v>
      </c>
      <c r="G22" s="563">
        <v>0</v>
      </c>
      <c r="H22" s="563">
        <v>0</v>
      </c>
      <c r="I22" s="563">
        <v>0</v>
      </c>
      <c r="J22" s="563">
        <v>0</v>
      </c>
      <c r="K22" s="563">
        <v>0</v>
      </c>
      <c r="L22" s="563">
        <v>0</v>
      </c>
      <c r="M22" s="563">
        <v>0</v>
      </c>
      <c r="N22" s="563">
        <v>0</v>
      </c>
      <c r="O22" s="563">
        <v>0</v>
      </c>
      <c r="P22" s="563">
        <v>0</v>
      </c>
    </row>
    <row r="23" spans="1:16" ht="15" customHeight="1" x14ac:dyDescent="0.25">
      <c r="A23" s="557" t="s">
        <v>145</v>
      </c>
      <c r="B23" s="558" t="s">
        <v>57</v>
      </c>
      <c r="C23" s="557" t="s">
        <v>17</v>
      </c>
      <c r="D23" s="563">
        <v>0</v>
      </c>
      <c r="E23" s="563">
        <v>0</v>
      </c>
      <c r="F23" s="563">
        <v>0</v>
      </c>
      <c r="G23" s="563">
        <v>0</v>
      </c>
      <c r="H23" s="563">
        <v>0</v>
      </c>
      <c r="I23" s="563">
        <v>0</v>
      </c>
      <c r="J23" s="563">
        <v>0</v>
      </c>
      <c r="K23" s="563">
        <v>0</v>
      </c>
      <c r="L23" s="563">
        <v>0</v>
      </c>
      <c r="M23" s="563">
        <v>0</v>
      </c>
      <c r="N23" s="563">
        <v>0</v>
      </c>
      <c r="O23" s="563">
        <v>0</v>
      </c>
      <c r="P23" s="563">
        <v>0</v>
      </c>
    </row>
    <row r="24" spans="1:16" ht="15" customHeight="1" x14ac:dyDescent="0.25">
      <c r="A24" s="557" t="s">
        <v>191</v>
      </c>
      <c r="B24" s="558" t="s">
        <v>58</v>
      </c>
      <c r="C24" s="557" t="s">
        <v>18</v>
      </c>
      <c r="D24" s="563">
        <v>0</v>
      </c>
      <c r="E24" s="563">
        <v>0</v>
      </c>
      <c r="F24" s="563">
        <v>0</v>
      </c>
      <c r="G24" s="563">
        <v>0</v>
      </c>
      <c r="H24" s="563">
        <v>0</v>
      </c>
      <c r="I24" s="563">
        <v>0</v>
      </c>
      <c r="J24" s="563">
        <v>0</v>
      </c>
      <c r="K24" s="563">
        <v>0</v>
      </c>
      <c r="L24" s="563">
        <v>0</v>
      </c>
      <c r="M24" s="563">
        <v>0</v>
      </c>
      <c r="N24" s="563">
        <v>0</v>
      </c>
      <c r="O24" s="563">
        <v>0</v>
      </c>
      <c r="P24" s="563">
        <v>0</v>
      </c>
    </row>
    <row r="25" spans="1:16" ht="15" customHeight="1" x14ac:dyDescent="0.25">
      <c r="A25" s="557" t="s">
        <v>192</v>
      </c>
      <c r="B25" s="558" t="s">
        <v>60</v>
      </c>
      <c r="C25" s="557" t="s">
        <v>20</v>
      </c>
      <c r="D25" s="563">
        <v>0</v>
      </c>
      <c r="E25" s="563">
        <v>0</v>
      </c>
      <c r="F25" s="563">
        <v>0</v>
      </c>
      <c r="G25" s="563">
        <v>0</v>
      </c>
      <c r="H25" s="563">
        <v>0</v>
      </c>
      <c r="I25" s="563">
        <v>0</v>
      </c>
      <c r="J25" s="563">
        <v>0</v>
      </c>
      <c r="K25" s="563">
        <v>0</v>
      </c>
      <c r="L25" s="563">
        <v>0</v>
      </c>
      <c r="M25" s="563">
        <v>0</v>
      </c>
      <c r="N25" s="563">
        <v>0</v>
      </c>
      <c r="O25" s="563">
        <v>0</v>
      </c>
      <c r="P25" s="563">
        <v>0</v>
      </c>
    </row>
    <row r="26" spans="1:16" ht="15" customHeight="1" x14ac:dyDescent="0.25">
      <c r="A26" s="557" t="s">
        <v>193</v>
      </c>
      <c r="B26" s="558" t="s">
        <v>61</v>
      </c>
      <c r="C26" s="557" t="s">
        <v>21</v>
      </c>
      <c r="D26" s="563">
        <v>0</v>
      </c>
      <c r="E26" s="563">
        <v>0</v>
      </c>
      <c r="F26" s="563">
        <v>0</v>
      </c>
      <c r="G26" s="563">
        <v>0</v>
      </c>
      <c r="H26" s="563">
        <v>0</v>
      </c>
      <c r="I26" s="563">
        <v>0</v>
      </c>
      <c r="J26" s="563">
        <v>0</v>
      </c>
      <c r="K26" s="563">
        <v>0</v>
      </c>
      <c r="L26" s="563">
        <v>0</v>
      </c>
      <c r="M26" s="563">
        <v>0</v>
      </c>
      <c r="N26" s="563">
        <v>0</v>
      </c>
      <c r="O26" s="563">
        <v>0</v>
      </c>
      <c r="P26" s="563">
        <v>0</v>
      </c>
    </row>
    <row r="27" spans="1:16" ht="24" customHeight="1" x14ac:dyDescent="0.25">
      <c r="A27" s="557" t="s">
        <v>194</v>
      </c>
      <c r="B27" s="558" t="s">
        <v>62</v>
      </c>
      <c r="C27" s="557" t="s">
        <v>22</v>
      </c>
      <c r="D27" s="563">
        <v>0</v>
      </c>
      <c r="E27" s="563">
        <v>0</v>
      </c>
      <c r="F27" s="563">
        <v>0</v>
      </c>
      <c r="G27" s="563">
        <v>0</v>
      </c>
      <c r="H27" s="563">
        <v>0</v>
      </c>
      <c r="I27" s="563">
        <v>0</v>
      </c>
      <c r="J27" s="563">
        <v>0</v>
      </c>
      <c r="K27" s="563">
        <v>0</v>
      </c>
      <c r="L27" s="563">
        <v>0</v>
      </c>
      <c r="M27" s="563">
        <v>0</v>
      </c>
      <c r="N27" s="563">
        <v>0</v>
      </c>
      <c r="O27" s="563">
        <v>0</v>
      </c>
      <c r="P27" s="563">
        <v>0</v>
      </c>
    </row>
    <row r="28" spans="1:16" ht="23.25" customHeight="1" x14ac:dyDescent="0.25">
      <c r="A28" s="557" t="s">
        <v>195</v>
      </c>
      <c r="B28" s="558" t="s">
        <v>63</v>
      </c>
      <c r="C28" s="557" t="s">
        <v>23</v>
      </c>
      <c r="D28" s="563">
        <v>0</v>
      </c>
      <c r="E28" s="563">
        <v>0</v>
      </c>
      <c r="F28" s="563">
        <v>0</v>
      </c>
      <c r="G28" s="563">
        <v>0</v>
      </c>
      <c r="H28" s="563">
        <v>0</v>
      </c>
      <c r="I28" s="563">
        <v>0</v>
      </c>
      <c r="J28" s="563">
        <v>0</v>
      </c>
      <c r="K28" s="563">
        <v>0</v>
      </c>
      <c r="L28" s="563">
        <v>0</v>
      </c>
      <c r="M28" s="563">
        <v>0</v>
      </c>
      <c r="N28" s="563">
        <v>0</v>
      </c>
      <c r="O28" s="563">
        <v>0</v>
      </c>
      <c r="P28" s="563">
        <v>0</v>
      </c>
    </row>
    <row r="29" spans="1:16" ht="27.75" customHeight="1" x14ac:dyDescent="0.25">
      <c r="A29" s="564" t="s">
        <v>196</v>
      </c>
      <c r="B29" s="558" t="s">
        <v>77</v>
      </c>
      <c r="C29" s="557" t="s">
        <v>35</v>
      </c>
      <c r="D29" s="563">
        <v>0</v>
      </c>
      <c r="E29" s="563">
        <v>0</v>
      </c>
      <c r="F29" s="563">
        <v>0</v>
      </c>
      <c r="G29" s="563">
        <v>0</v>
      </c>
      <c r="H29" s="563">
        <v>0</v>
      </c>
      <c r="I29" s="563">
        <v>0</v>
      </c>
      <c r="J29" s="563">
        <v>0</v>
      </c>
      <c r="K29" s="563">
        <v>0</v>
      </c>
      <c r="L29" s="563">
        <v>0</v>
      </c>
      <c r="M29" s="563">
        <v>0</v>
      </c>
      <c r="N29" s="563">
        <v>0</v>
      </c>
      <c r="O29" s="563">
        <v>0</v>
      </c>
      <c r="P29" s="563">
        <v>0</v>
      </c>
    </row>
    <row r="30" spans="1:16" ht="32.25" customHeight="1" x14ac:dyDescent="0.25">
      <c r="A30" s="79" t="s">
        <v>197</v>
      </c>
      <c r="B30" s="543" t="s">
        <v>64</v>
      </c>
      <c r="C30" s="79" t="s">
        <v>24</v>
      </c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</row>
    <row r="31" spans="1:16" ht="15" customHeight="1" x14ac:dyDescent="0.25">
      <c r="A31" s="543" t="s">
        <v>619</v>
      </c>
      <c r="B31" s="544" t="s">
        <v>213</v>
      </c>
      <c r="C31" s="572" t="s">
        <v>143</v>
      </c>
      <c r="D31" s="556">
        <v>0</v>
      </c>
      <c r="E31" s="560">
        <v>0</v>
      </c>
      <c r="F31" s="560">
        <v>0</v>
      </c>
      <c r="G31" s="561">
        <v>0</v>
      </c>
      <c r="H31" s="560">
        <v>0</v>
      </c>
      <c r="I31" s="560">
        <v>0</v>
      </c>
      <c r="J31" s="560">
        <v>0</v>
      </c>
      <c r="K31" s="560">
        <v>0</v>
      </c>
      <c r="L31" s="560">
        <v>0</v>
      </c>
      <c r="M31" s="560">
        <v>0</v>
      </c>
      <c r="N31" s="560">
        <v>0</v>
      </c>
      <c r="O31" s="560">
        <v>0</v>
      </c>
      <c r="P31" s="560">
        <v>0</v>
      </c>
    </row>
    <row r="32" spans="1:16" ht="15" customHeight="1" x14ac:dyDescent="0.25">
      <c r="A32" s="146" t="s">
        <v>619</v>
      </c>
      <c r="B32" s="565" t="s">
        <v>318</v>
      </c>
      <c r="C32" s="566" t="s">
        <v>141</v>
      </c>
      <c r="D32" s="556">
        <v>0</v>
      </c>
      <c r="E32" s="560">
        <v>0</v>
      </c>
      <c r="F32" s="560">
        <v>0</v>
      </c>
      <c r="G32" s="561">
        <v>0</v>
      </c>
      <c r="H32" s="560">
        <v>0</v>
      </c>
      <c r="I32" s="560">
        <v>0</v>
      </c>
      <c r="J32" s="560">
        <v>0</v>
      </c>
      <c r="K32" s="560">
        <v>0</v>
      </c>
      <c r="L32" s="560">
        <v>0</v>
      </c>
      <c r="M32" s="560">
        <v>0</v>
      </c>
      <c r="N32" s="560">
        <v>0</v>
      </c>
      <c r="O32" s="560">
        <v>0</v>
      </c>
      <c r="P32" s="560">
        <v>0</v>
      </c>
    </row>
    <row r="33" spans="1:16" ht="15" customHeight="1" x14ac:dyDescent="0.25">
      <c r="A33" s="146" t="s">
        <v>619</v>
      </c>
      <c r="B33" s="565" t="s">
        <v>628</v>
      </c>
      <c r="C33" s="566" t="s">
        <v>217</v>
      </c>
      <c r="D33" s="556">
        <v>0</v>
      </c>
      <c r="E33" s="560">
        <v>0</v>
      </c>
      <c r="F33" s="560">
        <v>0</v>
      </c>
      <c r="G33" s="561">
        <v>0</v>
      </c>
      <c r="H33" s="560">
        <v>0</v>
      </c>
      <c r="I33" s="560">
        <v>0</v>
      </c>
      <c r="J33" s="560">
        <v>0</v>
      </c>
      <c r="K33" s="560">
        <v>0</v>
      </c>
      <c r="L33" s="560">
        <v>0</v>
      </c>
      <c r="M33" s="560">
        <v>0</v>
      </c>
      <c r="N33" s="560">
        <v>0</v>
      </c>
      <c r="O33" s="560">
        <v>0</v>
      </c>
      <c r="P33" s="560">
        <v>0</v>
      </c>
    </row>
    <row r="34" spans="1:16" ht="15" customHeight="1" x14ac:dyDescent="0.25">
      <c r="A34" s="146" t="s">
        <v>619</v>
      </c>
      <c r="B34" s="565" t="s">
        <v>629</v>
      </c>
      <c r="C34" s="566" t="s">
        <v>219</v>
      </c>
      <c r="D34" s="556">
        <v>0</v>
      </c>
      <c r="E34" s="560">
        <v>0</v>
      </c>
      <c r="F34" s="560">
        <v>0</v>
      </c>
      <c r="G34" s="561">
        <v>0</v>
      </c>
      <c r="H34" s="560">
        <v>0</v>
      </c>
      <c r="I34" s="560">
        <v>0</v>
      </c>
      <c r="J34" s="560">
        <v>0</v>
      </c>
      <c r="K34" s="560">
        <v>0</v>
      </c>
      <c r="L34" s="560">
        <v>0</v>
      </c>
      <c r="M34" s="560">
        <v>0</v>
      </c>
      <c r="N34" s="560">
        <v>0</v>
      </c>
      <c r="O34" s="560">
        <v>0</v>
      </c>
      <c r="P34" s="560">
        <v>0</v>
      </c>
    </row>
    <row r="35" spans="1:16" ht="15" customHeight="1" x14ac:dyDescent="0.25">
      <c r="A35" s="146" t="s">
        <v>619</v>
      </c>
      <c r="B35" s="565" t="s">
        <v>323</v>
      </c>
      <c r="C35" s="566" t="s">
        <v>153</v>
      </c>
      <c r="D35" s="556">
        <v>0</v>
      </c>
      <c r="E35" s="560">
        <v>0</v>
      </c>
      <c r="F35" s="560">
        <v>0</v>
      </c>
      <c r="G35" s="561">
        <v>0</v>
      </c>
      <c r="H35" s="560">
        <v>0</v>
      </c>
      <c r="I35" s="560">
        <v>0</v>
      </c>
      <c r="J35" s="560">
        <v>0</v>
      </c>
      <c r="K35" s="560">
        <v>0</v>
      </c>
      <c r="L35" s="560">
        <v>0</v>
      </c>
      <c r="M35" s="560">
        <v>0</v>
      </c>
      <c r="N35" s="560">
        <v>0</v>
      </c>
      <c r="O35" s="560">
        <v>0</v>
      </c>
      <c r="P35" s="560">
        <v>0</v>
      </c>
    </row>
    <row r="36" spans="1:16" ht="15" customHeight="1" x14ac:dyDescent="0.25">
      <c r="A36" s="146" t="s">
        <v>619</v>
      </c>
      <c r="B36" s="565" t="s">
        <v>630</v>
      </c>
      <c r="C36" s="566" t="s">
        <v>222</v>
      </c>
      <c r="D36" s="556">
        <v>0</v>
      </c>
      <c r="E36" s="560">
        <v>0</v>
      </c>
      <c r="F36" s="560">
        <v>0</v>
      </c>
      <c r="G36" s="561">
        <v>0</v>
      </c>
      <c r="H36" s="560">
        <v>0</v>
      </c>
      <c r="I36" s="560">
        <v>0</v>
      </c>
      <c r="J36" s="560">
        <v>0</v>
      </c>
      <c r="K36" s="560">
        <v>0</v>
      </c>
      <c r="L36" s="560">
        <v>0</v>
      </c>
      <c r="M36" s="560">
        <v>0</v>
      </c>
      <c r="N36" s="560">
        <v>0</v>
      </c>
      <c r="O36" s="560">
        <v>0</v>
      </c>
      <c r="P36" s="560">
        <v>0</v>
      </c>
    </row>
    <row r="37" spans="1:16" ht="15" customHeight="1" x14ac:dyDescent="0.25">
      <c r="A37" s="146" t="s">
        <v>619</v>
      </c>
      <c r="B37" s="565" t="s">
        <v>319</v>
      </c>
      <c r="C37" s="566" t="s">
        <v>154</v>
      </c>
      <c r="D37" s="556">
        <v>0</v>
      </c>
      <c r="E37" s="560">
        <v>0</v>
      </c>
      <c r="F37" s="560">
        <v>0</v>
      </c>
      <c r="G37" s="561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560">
        <v>0</v>
      </c>
      <c r="N37" s="560">
        <v>0</v>
      </c>
      <c r="O37" s="560">
        <v>0</v>
      </c>
      <c r="P37" s="560">
        <v>0</v>
      </c>
    </row>
    <row r="38" spans="1:16" ht="15" customHeight="1" x14ac:dyDescent="0.25">
      <c r="A38" s="146" t="s">
        <v>619</v>
      </c>
      <c r="B38" s="565" t="s">
        <v>360</v>
      </c>
      <c r="C38" s="566" t="s">
        <v>215</v>
      </c>
      <c r="D38" s="556">
        <v>0</v>
      </c>
      <c r="E38" s="560">
        <v>0</v>
      </c>
      <c r="F38" s="560">
        <v>0</v>
      </c>
      <c r="G38" s="561">
        <v>0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560">
        <v>0</v>
      </c>
      <c r="N38" s="560">
        <v>0</v>
      </c>
      <c r="O38" s="560">
        <v>0</v>
      </c>
      <c r="P38" s="560">
        <v>0</v>
      </c>
    </row>
    <row r="39" spans="1:16" ht="15" customHeight="1" x14ac:dyDescent="0.25">
      <c r="A39" s="146" t="s">
        <v>619</v>
      </c>
      <c r="B39" s="565" t="s">
        <v>631</v>
      </c>
      <c r="C39" s="566" t="s">
        <v>325</v>
      </c>
      <c r="D39" s="556">
        <v>0</v>
      </c>
      <c r="E39" s="560">
        <v>0</v>
      </c>
      <c r="F39" s="560">
        <v>0</v>
      </c>
      <c r="G39" s="561">
        <v>0</v>
      </c>
      <c r="H39" s="560">
        <v>0</v>
      </c>
      <c r="I39" s="560">
        <v>0</v>
      </c>
      <c r="J39" s="560">
        <v>0</v>
      </c>
      <c r="K39" s="560">
        <v>0</v>
      </c>
      <c r="L39" s="560">
        <v>0</v>
      </c>
      <c r="M39" s="560">
        <v>0</v>
      </c>
      <c r="N39" s="560">
        <v>0</v>
      </c>
      <c r="O39" s="560">
        <v>0</v>
      </c>
      <c r="P39" s="560">
        <v>0</v>
      </c>
    </row>
    <row r="40" spans="1:16" ht="15" customHeight="1" x14ac:dyDescent="0.25">
      <c r="A40" s="146" t="s">
        <v>619</v>
      </c>
      <c r="B40" s="565" t="s">
        <v>632</v>
      </c>
      <c r="C40" s="566" t="s">
        <v>25</v>
      </c>
      <c r="D40" s="556">
        <v>0</v>
      </c>
      <c r="E40" s="560">
        <v>0</v>
      </c>
      <c r="F40" s="560">
        <v>0</v>
      </c>
      <c r="G40" s="561">
        <v>0</v>
      </c>
      <c r="H40" s="560">
        <v>0</v>
      </c>
      <c r="I40" s="560">
        <v>0</v>
      </c>
      <c r="J40" s="560">
        <v>0</v>
      </c>
      <c r="K40" s="560">
        <v>0</v>
      </c>
      <c r="L40" s="560">
        <v>0</v>
      </c>
      <c r="M40" s="560">
        <v>0</v>
      </c>
      <c r="N40" s="560">
        <v>0</v>
      </c>
      <c r="O40" s="560">
        <v>0</v>
      </c>
      <c r="P40" s="560">
        <v>0</v>
      </c>
    </row>
    <row r="41" spans="1:16" ht="15" customHeight="1" x14ac:dyDescent="0.25">
      <c r="A41" s="146" t="s">
        <v>619</v>
      </c>
      <c r="B41" s="567" t="s">
        <v>712</v>
      </c>
      <c r="C41" s="562" t="s">
        <v>27</v>
      </c>
      <c r="D41" s="556">
        <v>0</v>
      </c>
      <c r="E41" s="560">
        <v>0</v>
      </c>
      <c r="F41" s="560">
        <v>0</v>
      </c>
      <c r="G41" s="561">
        <v>0</v>
      </c>
      <c r="H41" s="560">
        <v>0</v>
      </c>
      <c r="I41" s="560">
        <v>0</v>
      </c>
      <c r="J41" s="560">
        <v>0</v>
      </c>
      <c r="K41" s="560">
        <v>0</v>
      </c>
      <c r="L41" s="560">
        <v>0</v>
      </c>
      <c r="M41" s="560">
        <v>0</v>
      </c>
      <c r="N41" s="560">
        <v>0</v>
      </c>
      <c r="O41" s="560">
        <v>0</v>
      </c>
      <c r="P41" s="560">
        <v>0</v>
      </c>
    </row>
    <row r="42" spans="1:16" ht="15" customHeight="1" x14ac:dyDescent="0.25">
      <c r="A42" s="146" t="s">
        <v>619</v>
      </c>
      <c r="B42" s="567" t="s">
        <v>74</v>
      </c>
      <c r="C42" s="562" t="s">
        <v>33</v>
      </c>
      <c r="D42" s="556">
        <v>0</v>
      </c>
      <c r="E42" s="560">
        <v>0</v>
      </c>
      <c r="F42" s="560">
        <v>0</v>
      </c>
      <c r="G42" s="561">
        <v>0</v>
      </c>
      <c r="H42" s="560">
        <v>0</v>
      </c>
      <c r="I42" s="560">
        <v>0</v>
      </c>
      <c r="J42" s="560">
        <v>0</v>
      </c>
      <c r="K42" s="560">
        <v>0</v>
      </c>
      <c r="L42" s="560">
        <v>0</v>
      </c>
      <c r="M42" s="560">
        <v>0</v>
      </c>
      <c r="N42" s="560">
        <v>0</v>
      </c>
      <c r="O42" s="560">
        <v>0</v>
      </c>
      <c r="P42" s="560">
        <v>0</v>
      </c>
    </row>
    <row r="43" spans="1:16" ht="22.5" customHeight="1" x14ac:dyDescent="0.25">
      <c r="A43" s="146" t="s">
        <v>619</v>
      </c>
      <c r="B43" s="567" t="s">
        <v>623</v>
      </c>
      <c r="C43" s="562" t="s">
        <v>34</v>
      </c>
      <c r="D43" s="563">
        <v>0</v>
      </c>
      <c r="E43" s="563">
        <v>0</v>
      </c>
      <c r="F43" s="563">
        <v>0</v>
      </c>
      <c r="G43" s="563">
        <v>0</v>
      </c>
      <c r="H43" s="563">
        <v>0</v>
      </c>
      <c r="I43" s="563">
        <v>0</v>
      </c>
      <c r="J43" s="563">
        <v>0</v>
      </c>
      <c r="K43" s="563">
        <v>0</v>
      </c>
      <c r="L43" s="563">
        <v>0</v>
      </c>
      <c r="M43" s="563">
        <v>0</v>
      </c>
      <c r="N43" s="563">
        <v>0</v>
      </c>
      <c r="O43" s="563">
        <v>0</v>
      </c>
      <c r="P43" s="563">
        <v>0</v>
      </c>
    </row>
    <row r="44" spans="1:16" ht="24" customHeight="1" x14ac:dyDescent="0.25">
      <c r="A44" s="146" t="s">
        <v>619</v>
      </c>
      <c r="B44" s="567" t="s">
        <v>326</v>
      </c>
      <c r="C44" s="562" t="s">
        <v>223</v>
      </c>
      <c r="D44" s="563">
        <v>0</v>
      </c>
      <c r="E44" s="563">
        <v>0</v>
      </c>
      <c r="F44" s="563">
        <v>0</v>
      </c>
      <c r="G44" s="563">
        <v>0</v>
      </c>
      <c r="H44" s="563">
        <v>0</v>
      </c>
      <c r="I44" s="563">
        <v>0</v>
      </c>
      <c r="J44" s="563">
        <v>0</v>
      </c>
      <c r="K44" s="563">
        <v>0</v>
      </c>
      <c r="L44" s="563">
        <v>0</v>
      </c>
      <c r="M44" s="563">
        <v>0</v>
      </c>
      <c r="N44" s="563">
        <v>0</v>
      </c>
      <c r="O44" s="563">
        <v>0</v>
      </c>
      <c r="P44" s="563">
        <v>0</v>
      </c>
    </row>
    <row r="45" spans="1:16" ht="21.75" customHeight="1" x14ac:dyDescent="0.25">
      <c r="A45" s="146" t="s">
        <v>619</v>
      </c>
      <c r="B45" s="565" t="s">
        <v>327</v>
      </c>
      <c r="C45" s="566" t="s">
        <v>225</v>
      </c>
      <c r="D45" s="563">
        <v>0</v>
      </c>
      <c r="E45" s="563">
        <v>0</v>
      </c>
      <c r="F45" s="563">
        <v>0</v>
      </c>
      <c r="G45" s="563">
        <v>0</v>
      </c>
      <c r="H45" s="563">
        <v>0</v>
      </c>
      <c r="I45" s="563">
        <v>0</v>
      </c>
      <c r="J45" s="563">
        <v>0</v>
      </c>
      <c r="K45" s="563">
        <v>0</v>
      </c>
      <c r="L45" s="563">
        <v>0</v>
      </c>
      <c r="M45" s="563">
        <v>0</v>
      </c>
      <c r="N45" s="563">
        <v>0</v>
      </c>
      <c r="O45" s="563">
        <v>0</v>
      </c>
      <c r="P45" s="563">
        <v>0</v>
      </c>
    </row>
    <row r="46" spans="1:16" ht="15" customHeight="1" x14ac:dyDescent="0.25">
      <c r="A46" s="146" t="s">
        <v>619</v>
      </c>
      <c r="B46" s="565" t="s">
        <v>226</v>
      </c>
      <c r="C46" s="566" t="s">
        <v>155</v>
      </c>
      <c r="D46" s="563">
        <v>0</v>
      </c>
      <c r="E46" s="563">
        <v>0</v>
      </c>
      <c r="F46" s="563">
        <v>0</v>
      </c>
      <c r="G46" s="563">
        <v>0</v>
      </c>
      <c r="H46" s="563">
        <v>0</v>
      </c>
      <c r="I46" s="563">
        <v>0</v>
      </c>
      <c r="J46" s="563">
        <v>0</v>
      </c>
      <c r="K46" s="563">
        <v>0</v>
      </c>
      <c r="L46" s="563">
        <v>0</v>
      </c>
      <c r="M46" s="563">
        <v>0</v>
      </c>
      <c r="N46" s="563">
        <v>0</v>
      </c>
      <c r="O46" s="563">
        <v>0</v>
      </c>
      <c r="P46" s="563">
        <v>0</v>
      </c>
    </row>
    <row r="47" spans="1:16" ht="15" customHeight="1" x14ac:dyDescent="0.25">
      <c r="A47" s="146" t="s">
        <v>65</v>
      </c>
      <c r="B47" s="573" t="s">
        <v>67</v>
      </c>
      <c r="C47" s="566" t="s">
        <v>26</v>
      </c>
      <c r="D47" s="563">
        <v>0</v>
      </c>
      <c r="E47" s="563">
        <v>0</v>
      </c>
      <c r="F47" s="563">
        <v>0</v>
      </c>
      <c r="G47" s="563">
        <v>0</v>
      </c>
      <c r="H47" s="563">
        <v>0</v>
      </c>
      <c r="I47" s="563">
        <v>0</v>
      </c>
      <c r="J47" s="563">
        <v>0</v>
      </c>
      <c r="K47" s="563">
        <v>0</v>
      </c>
      <c r="L47" s="563">
        <v>0</v>
      </c>
      <c r="M47" s="563">
        <v>0</v>
      </c>
      <c r="N47" s="563">
        <v>0</v>
      </c>
      <c r="O47" s="563">
        <v>0</v>
      </c>
      <c r="P47" s="563">
        <v>0</v>
      </c>
    </row>
    <row r="48" spans="1:16" ht="15" customHeight="1" x14ac:dyDescent="0.25">
      <c r="A48" s="557" t="s">
        <v>198</v>
      </c>
      <c r="B48" s="558" t="s">
        <v>78</v>
      </c>
      <c r="C48" s="557" t="s">
        <v>36</v>
      </c>
      <c r="D48" s="563">
        <v>0</v>
      </c>
      <c r="E48" s="563">
        <v>0</v>
      </c>
      <c r="F48" s="563">
        <v>0</v>
      </c>
      <c r="G48" s="563">
        <v>0</v>
      </c>
      <c r="H48" s="563">
        <v>0</v>
      </c>
      <c r="I48" s="563">
        <v>0</v>
      </c>
      <c r="J48" s="563">
        <v>0</v>
      </c>
      <c r="K48" s="563">
        <v>0</v>
      </c>
      <c r="L48" s="563">
        <v>0</v>
      </c>
      <c r="M48" s="563">
        <v>0</v>
      </c>
      <c r="N48" s="563">
        <v>0</v>
      </c>
      <c r="O48" s="563">
        <v>0</v>
      </c>
      <c r="P48" s="563">
        <v>0</v>
      </c>
    </row>
    <row r="49" spans="1:16" ht="22.5" customHeight="1" x14ac:dyDescent="0.25">
      <c r="A49" s="564" t="s">
        <v>199</v>
      </c>
      <c r="B49" s="558" t="s">
        <v>79</v>
      </c>
      <c r="C49" s="557" t="s">
        <v>37</v>
      </c>
      <c r="D49" s="563">
        <v>0</v>
      </c>
      <c r="E49" s="563">
        <v>0</v>
      </c>
      <c r="F49" s="563">
        <v>0</v>
      </c>
      <c r="G49" s="563">
        <v>0</v>
      </c>
      <c r="H49" s="563">
        <v>0</v>
      </c>
      <c r="I49" s="563">
        <v>0</v>
      </c>
      <c r="J49" s="563">
        <v>0</v>
      </c>
      <c r="K49" s="563">
        <v>0</v>
      </c>
      <c r="L49" s="563">
        <v>0</v>
      </c>
      <c r="M49" s="563">
        <v>0</v>
      </c>
      <c r="N49" s="563">
        <v>0</v>
      </c>
      <c r="O49" s="563">
        <v>0</v>
      </c>
      <c r="P49" s="563">
        <v>0</v>
      </c>
    </row>
    <row r="50" spans="1:16" ht="15" customHeight="1" x14ac:dyDescent="0.25">
      <c r="A50" s="564" t="s">
        <v>200</v>
      </c>
      <c r="B50" s="558" t="s">
        <v>69</v>
      </c>
      <c r="C50" s="557" t="s">
        <v>28</v>
      </c>
      <c r="D50" s="563">
        <v>0</v>
      </c>
      <c r="E50" s="563">
        <v>0</v>
      </c>
      <c r="F50" s="563">
        <v>0</v>
      </c>
      <c r="G50" s="563">
        <v>0</v>
      </c>
      <c r="H50" s="563">
        <v>0</v>
      </c>
      <c r="I50" s="563">
        <v>0</v>
      </c>
      <c r="J50" s="563">
        <v>0</v>
      </c>
      <c r="K50" s="563">
        <v>0</v>
      </c>
      <c r="L50" s="563">
        <v>0</v>
      </c>
      <c r="M50" s="563">
        <v>0</v>
      </c>
      <c r="N50" s="563">
        <v>0</v>
      </c>
      <c r="O50" s="563">
        <v>0</v>
      </c>
      <c r="P50" s="563">
        <v>0</v>
      </c>
    </row>
    <row r="51" spans="1:16" ht="15" customHeight="1" x14ac:dyDescent="0.25">
      <c r="A51" s="557" t="s">
        <v>201</v>
      </c>
      <c r="B51" s="558" t="s">
        <v>70</v>
      </c>
      <c r="C51" s="557" t="s">
        <v>29</v>
      </c>
      <c r="D51" s="563">
        <v>0</v>
      </c>
      <c r="E51" s="563">
        <v>0</v>
      </c>
      <c r="F51" s="563">
        <v>0</v>
      </c>
      <c r="G51" s="563">
        <v>0</v>
      </c>
      <c r="H51" s="563">
        <v>0</v>
      </c>
      <c r="I51" s="563">
        <v>0</v>
      </c>
      <c r="J51" s="563">
        <v>0</v>
      </c>
      <c r="K51" s="563">
        <v>0</v>
      </c>
      <c r="L51" s="563">
        <v>0</v>
      </c>
      <c r="M51" s="563">
        <v>0</v>
      </c>
      <c r="N51" s="563">
        <v>0</v>
      </c>
      <c r="O51" s="563">
        <v>0</v>
      </c>
      <c r="P51" s="563">
        <v>0</v>
      </c>
    </row>
    <row r="52" spans="1:16" ht="15" customHeight="1" x14ac:dyDescent="0.25">
      <c r="A52" s="557" t="s">
        <v>202</v>
      </c>
      <c r="B52" s="558" t="s">
        <v>711</v>
      </c>
      <c r="C52" s="557" t="s">
        <v>30</v>
      </c>
      <c r="D52" s="563">
        <v>0</v>
      </c>
      <c r="E52" s="563">
        <v>0</v>
      </c>
      <c r="F52" s="563">
        <v>0</v>
      </c>
      <c r="G52" s="563">
        <v>0</v>
      </c>
      <c r="H52" s="563">
        <v>0</v>
      </c>
      <c r="I52" s="563">
        <v>0</v>
      </c>
      <c r="J52" s="563">
        <v>0</v>
      </c>
      <c r="K52" s="563">
        <v>0</v>
      </c>
      <c r="L52" s="563">
        <v>0</v>
      </c>
      <c r="M52" s="563">
        <v>0</v>
      </c>
      <c r="N52" s="563">
        <v>0</v>
      </c>
      <c r="O52" s="563">
        <v>0</v>
      </c>
      <c r="P52" s="563">
        <v>0</v>
      </c>
    </row>
    <row r="53" spans="1:16" ht="24" customHeight="1" x14ac:dyDescent="0.25">
      <c r="A53" s="557" t="s">
        <v>203</v>
      </c>
      <c r="B53" s="558" t="s">
        <v>72</v>
      </c>
      <c r="C53" s="557" t="s">
        <v>31</v>
      </c>
      <c r="D53" s="563">
        <v>0</v>
      </c>
      <c r="E53" s="563">
        <v>0</v>
      </c>
      <c r="F53" s="563">
        <v>0</v>
      </c>
      <c r="G53" s="563">
        <v>0</v>
      </c>
      <c r="H53" s="563">
        <v>0</v>
      </c>
      <c r="I53" s="563">
        <v>0</v>
      </c>
      <c r="J53" s="563">
        <v>0</v>
      </c>
      <c r="K53" s="563">
        <v>0</v>
      </c>
      <c r="L53" s="563">
        <v>0</v>
      </c>
      <c r="M53" s="563">
        <v>0</v>
      </c>
      <c r="N53" s="563">
        <v>0</v>
      </c>
      <c r="O53" s="563">
        <v>0</v>
      </c>
      <c r="P53" s="563">
        <v>0</v>
      </c>
    </row>
    <row r="54" spans="1:16" ht="15" customHeight="1" x14ac:dyDescent="0.25">
      <c r="A54" s="557" t="s">
        <v>204</v>
      </c>
      <c r="B54" s="558" t="s">
        <v>696</v>
      </c>
      <c r="C54" s="557" t="s">
        <v>32</v>
      </c>
      <c r="D54" s="563">
        <v>0</v>
      </c>
      <c r="E54" s="563">
        <v>0</v>
      </c>
      <c r="F54" s="563">
        <v>0</v>
      </c>
      <c r="G54" s="563">
        <v>0</v>
      </c>
      <c r="H54" s="563">
        <v>0</v>
      </c>
      <c r="I54" s="563">
        <v>0</v>
      </c>
      <c r="J54" s="563">
        <v>0</v>
      </c>
      <c r="K54" s="563">
        <v>0</v>
      </c>
      <c r="L54" s="563">
        <v>0</v>
      </c>
      <c r="M54" s="563">
        <v>0</v>
      </c>
      <c r="N54" s="563">
        <v>0</v>
      </c>
      <c r="O54" s="563">
        <v>0</v>
      </c>
      <c r="P54" s="563">
        <v>0</v>
      </c>
    </row>
    <row r="55" spans="1:16" ht="15" customHeight="1" x14ac:dyDescent="0.25">
      <c r="A55" s="568" t="s">
        <v>205</v>
      </c>
      <c r="B55" s="569" t="s">
        <v>328</v>
      </c>
      <c r="C55" s="568" t="s">
        <v>38</v>
      </c>
      <c r="D55" s="563">
        <v>0</v>
      </c>
      <c r="E55" s="563">
        <v>0</v>
      </c>
      <c r="F55" s="563">
        <v>0</v>
      </c>
      <c r="G55" s="563">
        <v>0</v>
      </c>
      <c r="H55" s="563">
        <v>0</v>
      </c>
      <c r="I55" s="563">
        <v>0</v>
      </c>
      <c r="J55" s="563">
        <v>0</v>
      </c>
      <c r="K55" s="563">
        <v>0</v>
      </c>
      <c r="L55" s="563">
        <v>0</v>
      </c>
      <c r="M55" s="563">
        <v>0</v>
      </c>
      <c r="N55" s="563">
        <v>0</v>
      </c>
      <c r="O55" s="563">
        <v>0</v>
      </c>
      <c r="P55" s="563">
        <v>0</v>
      </c>
    </row>
    <row r="56" spans="1:16" ht="21" customHeight="1" x14ac:dyDescent="0.25">
      <c r="A56" s="564" t="s">
        <v>206</v>
      </c>
      <c r="B56" s="558" t="s">
        <v>81</v>
      </c>
      <c r="C56" s="557" t="s">
        <v>39</v>
      </c>
      <c r="D56" s="563">
        <v>0</v>
      </c>
      <c r="E56" s="563">
        <v>0</v>
      </c>
      <c r="F56" s="563">
        <v>0</v>
      </c>
      <c r="G56" s="563">
        <v>0</v>
      </c>
      <c r="H56" s="563">
        <v>0</v>
      </c>
      <c r="I56" s="563">
        <v>0</v>
      </c>
      <c r="J56" s="563">
        <v>0</v>
      </c>
      <c r="K56" s="563">
        <v>0</v>
      </c>
      <c r="L56" s="563">
        <v>0</v>
      </c>
      <c r="M56" s="563">
        <v>0</v>
      </c>
      <c r="N56" s="563">
        <v>0</v>
      </c>
      <c r="O56" s="563">
        <v>0</v>
      </c>
      <c r="P56" s="563">
        <v>0</v>
      </c>
    </row>
    <row r="57" spans="1:16" ht="21.75" customHeight="1" x14ac:dyDescent="0.25">
      <c r="A57" s="557" t="s">
        <v>76</v>
      </c>
      <c r="B57" s="558" t="s">
        <v>82</v>
      </c>
      <c r="C57" s="557" t="s">
        <v>40</v>
      </c>
      <c r="D57" s="563">
        <v>0</v>
      </c>
      <c r="E57" s="563">
        <v>0</v>
      </c>
      <c r="F57" s="563">
        <v>0</v>
      </c>
      <c r="G57" s="563">
        <v>0</v>
      </c>
      <c r="H57" s="563">
        <v>0</v>
      </c>
      <c r="I57" s="563">
        <v>0</v>
      </c>
      <c r="J57" s="563">
        <v>0</v>
      </c>
      <c r="K57" s="563">
        <v>0</v>
      </c>
      <c r="L57" s="563">
        <v>0</v>
      </c>
      <c r="M57" s="563">
        <v>0</v>
      </c>
      <c r="N57" s="563">
        <v>0</v>
      </c>
      <c r="O57" s="563">
        <v>0</v>
      </c>
      <c r="P57" s="563">
        <v>0</v>
      </c>
    </row>
    <row r="58" spans="1:16" ht="15" customHeight="1" x14ac:dyDescent="0.25">
      <c r="A58" s="557" t="s">
        <v>207</v>
      </c>
      <c r="B58" s="558" t="s">
        <v>83</v>
      </c>
      <c r="C58" s="557" t="s">
        <v>41</v>
      </c>
      <c r="D58" s="563">
        <v>0</v>
      </c>
      <c r="E58" s="563">
        <v>0</v>
      </c>
      <c r="F58" s="563">
        <v>0</v>
      </c>
      <c r="G58" s="563">
        <v>0</v>
      </c>
      <c r="H58" s="563">
        <v>0</v>
      </c>
      <c r="I58" s="563">
        <v>0</v>
      </c>
      <c r="J58" s="563">
        <v>0</v>
      </c>
      <c r="K58" s="563">
        <v>0</v>
      </c>
      <c r="L58" s="563">
        <v>0</v>
      </c>
      <c r="M58" s="563">
        <v>0</v>
      </c>
      <c r="N58" s="563">
        <v>0</v>
      </c>
      <c r="O58" s="563">
        <v>0</v>
      </c>
      <c r="P58" s="563">
        <v>0</v>
      </c>
    </row>
    <row r="59" spans="1:16" ht="15" customHeight="1" x14ac:dyDescent="0.25">
      <c r="A59" s="557" t="s">
        <v>635</v>
      </c>
      <c r="B59" s="558" t="s">
        <v>84</v>
      </c>
      <c r="C59" s="557" t="s">
        <v>42</v>
      </c>
      <c r="D59" s="563">
        <v>0</v>
      </c>
      <c r="E59" s="563">
        <v>0</v>
      </c>
      <c r="F59" s="563">
        <v>0</v>
      </c>
      <c r="G59" s="563">
        <v>0</v>
      </c>
      <c r="H59" s="563">
        <v>0</v>
      </c>
      <c r="I59" s="563">
        <v>0</v>
      </c>
      <c r="J59" s="563">
        <v>0</v>
      </c>
      <c r="K59" s="563">
        <v>0</v>
      </c>
      <c r="L59" s="563">
        <v>0</v>
      </c>
      <c r="M59" s="563">
        <v>0</v>
      </c>
      <c r="N59" s="563">
        <v>0</v>
      </c>
      <c r="O59" s="563">
        <v>0</v>
      </c>
      <c r="P59" s="563">
        <v>0</v>
      </c>
    </row>
    <row r="60" spans="1:16" ht="15" customHeight="1" x14ac:dyDescent="0.25">
      <c r="A60" s="576">
        <v>3</v>
      </c>
      <c r="B60" s="577" t="s">
        <v>84</v>
      </c>
      <c r="C60" s="578" t="s">
        <v>42</v>
      </c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</row>
  </sheetData>
  <mergeCells count="8">
    <mergeCell ref="A1:B1"/>
    <mergeCell ref="A2:P2"/>
    <mergeCell ref="N3:P3"/>
    <mergeCell ref="A5:A6"/>
    <mergeCell ref="B5:B6"/>
    <mergeCell ref="C5:C6"/>
    <mergeCell ref="D5:D6"/>
    <mergeCell ref="E5:P5"/>
  </mergeCells>
  <printOptions horizontalCentered="1"/>
  <pageMargins left="0.19685039370078741" right="0.19685039370078741" top="0.59055118110236227" bottom="0.39370078740157483" header="0" footer="0"/>
  <pageSetup paperSize="9" orientation="landscape" verticalDpi="0" r:id="rId1"/>
  <headerFooter>
    <oddFooter>&amp;CTrang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38"/>
  <sheetViews>
    <sheetView showZeros="0" zoomScale="115" zoomScaleNormal="115" workbookViewId="0">
      <selection activeCell="B232" sqref="B232"/>
    </sheetView>
  </sheetViews>
  <sheetFormatPr defaultRowHeight="15" x14ac:dyDescent="0.25"/>
  <cols>
    <col min="1" max="1" width="4.5703125" customWidth="1"/>
    <col min="2" max="2" width="27.140625" customWidth="1"/>
    <col min="3" max="3" width="9.42578125" customWidth="1"/>
    <col min="4" max="4" width="5.140625" customWidth="1"/>
    <col min="5" max="5" width="9.85546875" customWidth="1"/>
    <col min="6" max="6" width="8.5703125" customWidth="1"/>
    <col min="7" max="7" width="9" customWidth="1"/>
    <col min="8" max="8" width="6" customWidth="1"/>
    <col min="9" max="9" width="8.7109375" customWidth="1"/>
  </cols>
  <sheetData>
    <row r="1" spans="1:11" ht="24" customHeight="1" x14ac:dyDescent="0.25">
      <c r="A1" s="753" t="s">
        <v>672</v>
      </c>
      <c r="B1" s="753"/>
      <c r="C1" s="23"/>
      <c r="D1" s="32"/>
      <c r="E1" s="32"/>
      <c r="F1" s="33"/>
      <c r="G1" s="24"/>
      <c r="H1" s="24"/>
      <c r="I1" s="24"/>
    </row>
    <row r="2" spans="1:11" ht="36.75" customHeight="1" x14ac:dyDescent="0.25">
      <c r="A2" s="754" t="s">
        <v>255</v>
      </c>
      <c r="B2" s="754"/>
      <c r="C2" s="754"/>
      <c r="D2" s="754"/>
      <c r="E2" s="754"/>
      <c r="F2" s="754"/>
      <c r="G2" s="754"/>
      <c r="H2" s="754"/>
      <c r="I2" s="754"/>
    </row>
    <row r="3" spans="1:11" x14ac:dyDescent="0.25">
      <c r="B3" s="20"/>
      <c r="C3" s="21"/>
      <c r="D3" s="34"/>
      <c r="E3" s="34"/>
      <c r="F3" s="35"/>
      <c r="G3" s="22"/>
      <c r="H3" s="22"/>
      <c r="I3" s="22"/>
    </row>
    <row r="4" spans="1:11" ht="102.75" customHeight="1" x14ac:dyDescent="0.25">
      <c r="A4" s="755" t="s">
        <v>130</v>
      </c>
      <c r="B4" s="757" t="s">
        <v>131</v>
      </c>
      <c r="C4" s="761" t="s">
        <v>132</v>
      </c>
      <c r="D4" s="759" t="s">
        <v>230</v>
      </c>
      <c r="E4" s="763" t="s">
        <v>231</v>
      </c>
      <c r="F4" s="764"/>
      <c r="G4" s="761" t="s">
        <v>133</v>
      </c>
      <c r="H4" s="751" t="s">
        <v>393</v>
      </c>
      <c r="I4" s="752"/>
      <c r="J4" s="28"/>
    </row>
    <row r="5" spans="1:11" ht="48" customHeight="1" x14ac:dyDescent="0.25">
      <c r="A5" s="756"/>
      <c r="B5" s="758"/>
      <c r="C5" s="762"/>
      <c r="D5" s="760"/>
      <c r="E5" s="91" t="s">
        <v>232</v>
      </c>
      <c r="F5" s="91" t="s">
        <v>233</v>
      </c>
      <c r="G5" s="762"/>
      <c r="H5" s="39" t="s">
        <v>234</v>
      </c>
      <c r="I5" s="39" t="s">
        <v>235</v>
      </c>
      <c r="J5" s="28"/>
    </row>
    <row r="6" spans="1:11" ht="21" customHeight="1" x14ac:dyDescent="0.25">
      <c r="A6" s="44">
        <v>-1</v>
      </c>
      <c r="B6" s="44">
        <v>-2</v>
      </c>
      <c r="C6" s="44">
        <v>-3</v>
      </c>
      <c r="D6" s="44">
        <v>-4</v>
      </c>
      <c r="E6" s="44">
        <v>-5</v>
      </c>
      <c r="F6" s="44">
        <v>-6</v>
      </c>
      <c r="G6" s="44">
        <v>-7</v>
      </c>
      <c r="H6" s="44">
        <v>-8</v>
      </c>
      <c r="I6" s="44">
        <v>-9</v>
      </c>
      <c r="J6" s="28"/>
    </row>
    <row r="7" spans="1:11" s="25" customFormat="1" ht="30" customHeight="1" x14ac:dyDescent="0.25">
      <c r="A7" s="207">
        <v>1</v>
      </c>
      <c r="B7" s="61" t="s">
        <v>394</v>
      </c>
      <c r="C7" s="60">
        <f>E7</f>
        <v>75.819999999999993</v>
      </c>
      <c r="D7" s="60"/>
      <c r="E7" s="60">
        <f>E8+E30</f>
        <v>75.819999999999993</v>
      </c>
      <c r="F7" s="102"/>
      <c r="G7" s="102"/>
      <c r="H7" s="103"/>
      <c r="I7" s="103"/>
      <c r="J7" s="123"/>
    </row>
    <row r="8" spans="1:11" s="62" customFormat="1" ht="30" customHeight="1" x14ac:dyDescent="0.25">
      <c r="A8" s="656" t="s">
        <v>134</v>
      </c>
      <c r="B8" s="657" t="s">
        <v>395</v>
      </c>
      <c r="C8" s="658">
        <f>E8</f>
        <v>75.819999999999993</v>
      </c>
      <c r="D8" s="658"/>
      <c r="E8" s="658">
        <f>E9+E18</f>
        <v>75.819999999999993</v>
      </c>
      <c r="F8" s="593"/>
      <c r="G8" s="593"/>
      <c r="H8" s="594"/>
      <c r="I8" s="594"/>
      <c r="J8" s="126"/>
    </row>
    <row r="9" spans="1:11" s="62" customFormat="1" ht="16.5" customHeight="1" x14ac:dyDescent="0.25">
      <c r="A9" s="590"/>
      <c r="B9" s="591" t="s">
        <v>687</v>
      </c>
      <c r="C9" s="592">
        <f>E9</f>
        <v>74.22</v>
      </c>
      <c r="D9" s="592"/>
      <c r="E9" s="592">
        <f>SUM(E10:E17)</f>
        <v>74.22</v>
      </c>
      <c r="F9" s="593"/>
      <c r="G9" s="593"/>
      <c r="H9" s="594"/>
      <c r="I9" s="594"/>
      <c r="J9" s="126"/>
    </row>
    <row r="10" spans="1:11" s="86" customFormat="1" ht="18" customHeight="1" x14ac:dyDescent="0.25">
      <c r="A10" s="310">
        <v>1</v>
      </c>
      <c r="B10" s="595" t="s">
        <v>537</v>
      </c>
      <c r="C10" s="165">
        <f t="shared" ref="C10:C17" si="0">E10</f>
        <v>57.4</v>
      </c>
      <c r="D10" s="290"/>
      <c r="E10" s="48">
        <v>57.4</v>
      </c>
      <c r="F10" s="215" t="s">
        <v>7</v>
      </c>
      <c r="G10" s="49" t="s">
        <v>136</v>
      </c>
      <c r="H10" s="94"/>
      <c r="I10" s="90"/>
      <c r="J10" s="438"/>
    </row>
    <row r="11" spans="1:11" s="86" customFormat="1" ht="18" customHeight="1" x14ac:dyDescent="0.25">
      <c r="A11" s="310">
        <v>2</v>
      </c>
      <c r="B11" s="595" t="s">
        <v>685</v>
      </c>
      <c r="C11" s="165">
        <f t="shared" si="0"/>
        <v>3</v>
      </c>
      <c r="D11" s="596"/>
      <c r="E11" s="597">
        <v>3</v>
      </c>
      <c r="F11" s="215" t="s">
        <v>7</v>
      </c>
      <c r="G11" s="49" t="s">
        <v>136</v>
      </c>
      <c r="H11" s="100"/>
      <c r="I11" s="101"/>
      <c r="J11" s="438"/>
    </row>
    <row r="12" spans="1:11" s="303" customFormat="1" ht="43.5" customHeight="1" x14ac:dyDescent="0.25">
      <c r="A12" s="310">
        <v>3</v>
      </c>
      <c r="B12" s="104" t="s">
        <v>425</v>
      </c>
      <c r="C12" s="165">
        <f t="shared" si="0"/>
        <v>12.6</v>
      </c>
      <c r="D12" s="290"/>
      <c r="E12" s="48">
        <v>12.6</v>
      </c>
      <c r="F12" s="215" t="s">
        <v>7</v>
      </c>
      <c r="G12" s="49" t="s">
        <v>126</v>
      </c>
      <c r="H12" s="94"/>
      <c r="I12" s="90"/>
      <c r="J12" s="439"/>
    </row>
    <row r="13" spans="1:11" s="303" customFormat="1" ht="33" customHeight="1" x14ac:dyDescent="0.25">
      <c r="A13" s="310">
        <v>4</v>
      </c>
      <c r="B13" s="104" t="s">
        <v>719</v>
      </c>
      <c r="C13" s="165">
        <f>E13</f>
        <v>0.12</v>
      </c>
      <c r="D13" s="596"/>
      <c r="E13" s="597">
        <v>0.12</v>
      </c>
      <c r="F13" s="215" t="s">
        <v>8</v>
      </c>
      <c r="G13" s="49" t="s">
        <v>140</v>
      </c>
      <c r="H13" s="100"/>
      <c r="I13" s="101"/>
      <c r="J13" s="439"/>
    </row>
    <row r="14" spans="1:11" s="303" customFormat="1" ht="30.75" customHeight="1" x14ac:dyDescent="0.25">
      <c r="A14" s="310">
        <v>5</v>
      </c>
      <c r="B14" s="104" t="s">
        <v>720</v>
      </c>
      <c r="C14" s="165">
        <f>E14</f>
        <v>0.23</v>
      </c>
      <c r="D14" s="596"/>
      <c r="E14" s="597">
        <v>0.23</v>
      </c>
      <c r="F14" s="215" t="s">
        <v>8</v>
      </c>
      <c r="G14" s="49" t="s">
        <v>146</v>
      </c>
      <c r="H14" s="100">
        <v>26</v>
      </c>
      <c r="I14" s="101">
        <v>29</v>
      </c>
      <c r="J14" s="440"/>
    </row>
    <row r="15" spans="1:11" s="303" customFormat="1" ht="33.75" customHeight="1" x14ac:dyDescent="0.25">
      <c r="A15" s="310">
        <v>6</v>
      </c>
      <c r="B15" s="104" t="s">
        <v>721</v>
      </c>
      <c r="C15" s="165">
        <f>E15</f>
        <v>7.0000000000000007E-2</v>
      </c>
      <c r="D15" s="596"/>
      <c r="E15" s="597">
        <v>7.0000000000000007E-2</v>
      </c>
      <c r="F15" s="215" t="s">
        <v>8</v>
      </c>
      <c r="G15" s="49" t="s">
        <v>135</v>
      </c>
      <c r="H15" s="100"/>
      <c r="I15" s="101"/>
      <c r="J15" s="440"/>
    </row>
    <row r="16" spans="1:11" s="303" customFormat="1" ht="15" customHeight="1" x14ac:dyDescent="0.25">
      <c r="A16" s="310">
        <v>7</v>
      </c>
      <c r="B16" s="104" t="s">
        <v>686</v>
      </c>
      <c r="C16" s="165">
        <f t="shared" si="0"/>
        <v>0.75</v>
      </c>
      <c r="D16" s="288"/>
      <c r="E16" s="598">
        <v>0.75</v>
      </c>
      <c r="F16" s="215" t="s">
        <v>8</v>
      </c>
      <c r="G16" s="170" t="s">
        <v>152</v>
      </c>
      <c r="H16" s="94">
        <v>25</v>
      </c>
      <c r="I16" s="90">
        <v>8</v>
      </c>
      <c r="J16" s="440"/>
      <c r="K16" s="440"/>
    </row>
    <row r="17" spans="1:11" s="86" customFormat="1" ht="18" customHeight="1" x14ac:dyDescent="0.25">
      <c r="A17" s="310">
        <v>8</v>
      </c>
      <c r="B17" s="104" t="s">
        <v>560</v>
      </c>
      <c r="C17" s="165">
        <f t="shared" si="0"/>
        <v>0.05</v>
      </c>
      <c r="D17" s="290"/>
      <c r="E17" s="48">
        <v>0.05</v>
      </c>
      <c r="F17" s="215" t="s">
        <v>8</v>
      </c>
      <c r="G17" s="49" t="s">
        <v>149</v>
      </c>
      <c r="H17" s="94"/>
      <c r="I17" s="90"/>
      <c r="J17" s="440"/>
      <c r="K17" s="439"/>
    </row>
    <row r="18" spans="1:11" s="86" customFormat="1" ht="18" customHeight="1" x14ac:dyDescent="0.25">
      <c r="A18" s="310"/>
      <c r="B18" s="591" t="s">
        <v>688</v>
      </c>
      <c r="C18" s="599">
        <f>E18</f>
        <v>1.5999999999999999</v>
      </c>
      <c r="D18" s="600"/>
      <c r="E18" s="601">
        <f>SUM(E19:E29)</f>
        <v>1.5999999999999999</v>
      </c>
      <c r="F18" s="435"/>
      <c r="G18" s="49"/>
      <c r="H18" s="100"/>
      <c r="I18" s="101"/>
      <c r="J18" s="28"/>
      <c r="K18" s="439"/>
    </row>
    <row r="19" spans="1:11" s="305" customFormat="1" ht="27" customHeight="1" x14ac:dyDescent="0.25">
      <c r="A19" s="310">
        <v>9</v>
      </c>
      <c r="B19" s="45" t="s">
        <v>426</v>
      </c>
      <c r="C19" s="47">
        <f t="shared" ref="C19:C29" si="1">E19</f>
        <v>0.1</v>
      </c>
      <c r="D19" s="247"/>
      <c r="E19" s="48">
        <v>0.1</v>
      </c>
      <c r="F19" s="215" t="s">
        <v>30</v>
      </c>
      <c r="G19" s="49" t="s">
        <v>142</v>
      </c>
      <c r="H19" s="100">
        <v>66</v>
      </c>
      <c r="I19" s="101" t="s">
        <v>742</v>
      </c>
      <c r="J19" s="304"/>
      <c r="K19" s="441"/>
    </row>
    <row r="20" spans="1:11" s="25" customFormat="1" ht="27.75" customHeight="1" x14ac:dyDescent="0.25">
      <c r="A20" s="310">
        <v>10</v>
      </c>
      <c r="B20" s="45" t="s">
        <v>427</v>
      </c>
      <c r="C20" s="47">
        <f t="shared" si="1"/>
        <v>0.2</v>
      </c>
      <c r="D20" s="247"/>
      <c r="E20" s="48">
        <v>0.2</v>
      </c>
      <c r="F20" s="215" t="s">
        <v>153</v>
      </c>
      <c r="G20" s="49" t="s">
        <v>140</v>
      </c>
      <c r="H20" s="100"/>
      <c r="I20" s="101"/>
      <c r="J20" s="123"/>
      <c r="K20" s="438"/>
    </row>
    <row r="21" spans="1:11" s="305" customFormat="1" ht="27" customHeight="1" x14ac:dyDescent="0.25">
      <c r="A21" s="310">
        <v>11</v>
      </c>
      <c r="B21" s="45" t="s">
        <v>428</v>
      </c>
      <c r="C21" s="47">
        <f t="shared" si="1"/>
        <v>0.1</v>
      </c>
      <c r="D21" s="247"/>
      <c r="E21" s="48">
        <v>0.1</v>
      </c>
      <c r="F21" s="215" t="s">
        <v>30</v>
      </c>
      <c r="G21" s="49" t="s">
        <v>135</v>
      </c>
      <c r="H21" s="100">
        <v>45</v>
      </c>
      <c r="I21" s="101">
        <v>49</v>
      </c>
      <c r="J21" s="304"/>
      <c r="K21" s="441"/>
    </row>
    <row r="22" spans="1:11" s="25" customFormat="1" ht="29.25" customHeight="1" x14ac:dyDescent="0.25">
      <c r="A22" s="310">
        <v>12</v>
      </c>
      <c r="B22" s="314" t="s">
        <v>429</v>
      </c>
      <c r="C22" s="47">
        <f t="shared" si="1"/>
        <v>0.15</v>
      </c>
      <c r="D22" s="247"/>
      <c r="E22" s="48">
        <v>0.15</v>
      </c>
      <c r="F22" s="215" t="s">
        <v>7</v>
      </c>
      <c r="G22" s="49" t="s">
        <v>152</v>
      </c>
      <c r="H22" s="100">
        <v>67</v>
      </c>
      <c r="I22" s="101">
        <v>1</v>
      </c>
      <c r="J22" s="123"/>
      <c r="K22" s="438"/>
    </row>
    <row r="23" spans="1:11" s="305" customFormat="1" ht="24.75" customHeight="1" x14ac:dyDescent="0.25">
      <c r="A23" s="310">
        <v>13</v>
      </c>
      <c r="B23" s="45" t="s">
        <v>430</v>
      </c>
      <c r="C23" s="47">
        <f t="shared" si="1"/>
        <v>0.1</v>
      </c>
      <c r="D23" s="247"/>
      <c r="E23" s="48">
        <v>0.1</v>
      </c>
      <c r="F23" s="215" t="s">
        <v>30</v>
      </c>
      <c r="G23" s="49" t="s">
        <v>136</v>
      </c>
      <c r="H23" s="100">
        <v>18</v>
      </c>
      <c r="I23" s="101">
        <v>46</v>
      </c>
      <c r="J23" s="304"/>
      <c r="K23" s="441"/>
    </row>
    <row r="24" spans="1:11" s="305" customFormat="1" ht="25.5" customHeight="1" x14ac:dyDescent="0.25">
      <c r="A24" s="310">
        <v>14</v>
      </c>
      <c r="B24" s="45" t="s">
        <v>431</v>
      </c>
      <c r="C24" s="47">
        <f t="shared" si="1"/>
        <v>0.1</v>
      </c>
      <c r="D24" s="247"/>
      <c r="E24" s="48">
        <v>0.1</v>
      </c>
      <c r="F24" s="215" t="s">
        <v>30</v>
      </c>
      <c r="G24" s="49" t="s">
        <v>149</v>
      </c>
      <c r="H24" s="100"/>
      <c r="I24" s="101"/>
      <c r="J24" s="304"/>
      <c r="K24" s="441"/>
    </row>
    <row r="25" spans="1:11" s="25" customFormat="1" ht="27" customHeight="1" x14ac:dyDescent="0.25">
      <c r="A25" s="310">
        <v>15</v>
      </c>
      <c r="B25" s="45" t="s">
        <v>432</v>
      </c>
      <c r="C25" s="47">
        <f t="shared" si="1"/>
        <v>0.2</v>
      </c>
      <c r="D25" s="247"/>
      <c r="E25" s="48">
        <v>0.2</v>
      </c>
      <c r="F25" s="215" t="s">
        <v>7</v>
      </c>
      <c r="G25" s="49" t="s">
        <v>148</v>
      </c>
      <c r="H25" s="100">
        <v>34</v>
      </c>
      <c r="I25" s="101">
        <v>22</v>
      </c>
      <c r="J25" s="123"/>
      <c r="K25" s="438"/>
    </row>
    <row r="26" spans="1:11" s="25" customFormat="1" ht="27" customHeight="1" x14ac:dyDescent="0.25">
      <c r="A26" s="310">
        <v>16</v>
      </c>
      <c r="B26" s="314" t="s">
        <v>433</v>
      </c>
      <c r="C26" s="47">
        <f t="shared" si="1"/>
        <v>0.2</v>
      </c>
      <c r="D26" s="247"/>
      <c r="E26" s="48">
        <v>0.2</v>
      </c>
      <c r="F26" s="215" t="s">
        <v>7</v>
      </c>
      <c r="G26" s="49" t="s">
        <v>147</v>
      </c>
      <c r="H26" s="100">
        <v>33</v>
      </c>
      <c r="I26" s="101">
        <v>298</v>
      </c>
      <c r="J26" s="123"/>
      <c r="K26" s="438"/>
    </row>
    <row r="27" spans="1:11" s="305" customFormat="1" ht="27" customHeight="1" x14ac:dyDescent="0.25">
      <c r="A27" s="310">
        <v>17</v>
      </c>
      <c r="B27" s="45" t="s">
        <v>434</v>
      </c>
      <c r="C27" s="47">
        <f t="shared" si="1"/>
        <v>0.15</v>
      </c>
      <c r="D27" s="247"/>
      <c r="E27" s="48">
        <v>0.15</v>
      </c>
      <c r="F27" s="215" t="s">
        <v>30</v>
      </c>
      <c r="G27" s="49" t="s">
        <v>435</v>
      </c>
      <c r="H27" s="100">
        <v>25</v>
      </c>
      <c r="I27" s="101">
        <v>110</v>
      </c>
      <c r="J27" s="304"/>
      <c r="K27" s="441"/>
    </row>
    <row r="28" spans="1:11" s="25" customFormat="1" ht="27" customHeight="1" x14ac:dyDescent="0.25">
      <c r="A28" s="310">
        <v>18</v>
      </c>
      <c r="B28" s="45" t="s">
        <v>436</v>
      </c>
      <c r="C28" s="47">
        <f t="shared" si="1"/>
        <v>0.2</v>
      </c>
      <c r="D28" s="247"/>
      <c r="E28" s="48">
        <v>0.2</v>
      </c>
      <c r="F28" s="215" t="s">
        <v>7</v>
      </c>
      <c r="G28" s="49" t="s">
        <v>146</v>
      </c>
      <c r="H28" s="100">
        <v>62</v>
      </c>
      <c r="I28" s="101">
        <v>202</v>
      </c>
      <c r="J28" s="123"/>
      <c r="K28" s="438"/>
    </row>
    <row r="29" spans="1:11" s="305" customFormat="1" ht="25.5" customHeight="1" x14ac:dyDescent="0.25">
      <c r="A29" s="310">
        <v>19</v>
      </c>
      <c r="B29" s="45" t="s">
        <v>437</v>
      </c>
      <c r="C29" s="47">
        <f t="shared" si="1"/>
        <v>0.1</v>
      </c>
      <c r="D29" s="247"/>
      <c r="E29" s="48">
        <v>0.1</v>
      </c>
      <c r="F29" s="215" t="s">
        <v>30</v>
      </c>
      <c r="G29" s="49" t="s">
        <v>126</v>
      </c>
      <c r="H29" s="100"/>
      <c r="I29" s="101"/>
      <c r="J29" s="304"/>
      <c r="K29" s="441"/>
    </row>
    <row r="30" spans="1:11" s="62" customFormat="1" ht="45" customHeight="1" x14ac:dyDescent="0.25">
      <c r="A30" s="659" t="s">
        <v>138</v>
      </c>
      <c r="B30" s="657" t="s">
        <v>248</v>
      </c>
      <c r="C30" s="660"/>
      <c r="D30" s="602"/>
      <c r="E30" s="603"/>
      <c r="F30" s="604"/>
      <c r="G30" s="605"/>
      <c r="H30" s="606"/>
      <c r="I30" s="607"/>
      <c r="J30" s="126"/>
      <c r="K30" s="438"/>
    </row>
    <row r="31" spans="1:11" s="25" customFormat="1" ht="46.5" customHeight="1" x14ac:dyDescent="0.25">
      <c r="A31" s="608" t="s">
        <v>249</v>
      </c>
      <c r="B31" s="609" t="s">
        <v>250</v>
      </c>
      <c r="C31" s="610"/>
      <c r="D31" s="611"/>
      <c r="E31" s="612"/>
      <c r="F31" s="613"/>
      <c r="G31" s="94"/>
      <c r="H31" s="100"/>
      <c r="I31" s="101"/>
      <c r="J31" s="123"/>
      <c r="K31" s="438"/>
    </row>
    <row r="32" spans="1:11" s="26" customFormat="1" ht="18" customHeight="1" x14ac:dyDescent="0.25">
      <c r="A32" s="608"/>
      <c r="B32" s="208" t="s">
        <v>251</v>
      </c>
      <c r="C32" s="610"/>
      <c r="D32" s="611"/>
      <c r="E32" s="612"/>
      <c r="F32" s="613"/>
      <c r="G32" s="94"/>
      <c r="H32" s="100"/>
      <c r="I32" s="101"/>
      <c r="J32" s="28"/>
      <c r="K32" s="439"/>
    </row>
    <row r="33" spans="1:11" s="25" customFormat="1" ht="42" customHeight="1" x14ac:dyDescent="0.25">
      <c r="A33" s="608" t="s">
        <v>252</v>
      </c>
      <c r="B33" s="118" t="s">
        <v>253</v>
      </c>
      <c r="C33" s="610"/>
      <c r="D33" s="611"/>
      <c r="E33" s="612"/>
      <c r="F33" s="613"/>
      <c r="G33" s="94"/>
      <c r="H33" s="100"/>
      <c r="I33" s="101"/>
      <c r="J33" s="123"/>
      <c r="K33" s="438"/>
    </row>
    <row r="34" spans="1:11" s="26" customFormat="1" ht="17.25" customHeight="1" x14ac:dyDescent="0.25">
      <c r="A34" s="608"/>
      <c r="B34" s="208" t="s">
        <v>251</v>
      </c>
      <c r="C34" s="610"/>
      <c r="D34" s="611"/>
      <c r="E34" s="612"/>
      <c r="F34" s="613"/>
      <c r="G34" s="94"/>
      <c r="H34" s="100"/>
      <c r="I34" s="101"/>
      <c r="J34" s="28"/>
      <c r="K34" s="439"/>
    </row>
    <row r="35" spans="1:11" s="26" customFormat="1" ht="17.25" customHeight="1" x14ac:dyDescent="0.25">
      <c r="A35" s="209">
        <v>2</v>
      </c>
      <c r="B35" s="210" t="s">
        <v>396</v>
      </c>
      <c r="C35" s="661">
        <f>E35</f>
        <v>2792.24</v>
      </c>
      <c r="D35" s="662"/>
      <c r="E35" s="663">
        <f>E36+E43+E45</f>
        <v>2792.24</v>
      </c>
      <c r="F35" s="613"/>
      <c r="G35" s="94"/>
      <c r="H35" s="100"/>
      <c r="I35" s="101"/>
      <c r="J35" s="28"/>
      <c r="K35" s="439"/>
    </row>
    <row r="36" spans="1:11" s="62" customFormat="1" ht="44.25" customHeight="1" x14ac:dyDescent="0.25">
      <c r="A36" s="659" t="s">
        <v>144</v>
      </c>
      <c r="B36" s="657" t="s">
        <v>397</v>
      </c>
      <c r="C36" s="664">
        <f>E36</f>
        <v>119.3</v>
      </c>
      <c r="D36" s="665"/>
      <c r="E36" s="666">
        <f>E37+E38+E39+E40+E41+E42</f>
        <v>119.3</v>
      </c>
      <c r="F36" s="604"/>
      <c r="G36" s="605"/>
      <c r="H36" s="606"/>
      <c r="I36" s="607"/>
      <c r="J36" s="126"/>
      <c r="K36" s="438"/>
    </row>
    <row r="37" spans="1:11" s="62" customFormat="1" ht="17.100000000000001" customHeight="1" x14ac:dyDescent="0.25">
      <c r="A37" s="310">
        <v>20</v>
      </c>
      <c r="B37" s="178" t="s">
        <v>477</v>
      </c>
      <c r="C37" s="162">
        <f t="shared" ref="C37:C38" si="2">E37</f>
        <v>0.32</v>
      </c>
      <c r="D37" s="262"/>
      <c r="E37" s="169">
        <v>0.32</v>
      </c>
      <c r="F37" s="263" t="s">
        <v>7</v>
      </c>
      <c r="G37" s="264" t="s">
        <v>148</v>
      </c>
      <c r="H37" s="170">
        <v>45</v>
      </c>
      <c r="I37" s="170">
        <v>204</v>
      </c>
      <c r="J37" s="126"/>
      <c r="K37" s="438"/>
    </row>
    <row r="38" spans="1:11" s="62" customFormat="1" ht="23.25" customHeight="1" x14ac:dyDescent="0.25">
      <c r="A38" s="310">
        <v>21</v>
      </c>
      <c r="B38" s="314" t="s">
        <v>506</v>
      </c>
      <c r="C38" s="47">
        <f t="shared" si="2"/>
        <v>7.0000000000000007E-2</v>
      </c>
      <c r="D38" s="275"/>
      <c r="E38" s="173">
        <v>7.0000000000000007E-2</v>
      </c>
      <c r="F38" s="265" t="s">
        <v>7</v>
      </c>
      <c r="G38" s="170" t="s">
        <v>148</v>
      </c>
      <c r="H38" s="294">
        <v>45</v>
      </c>
      <c r="I38" s="294">
        <v>205</v>
      </c>
      <c r="J38" s="126"/>
      <c r="K38" s="438"/>
    </row>
    <row r="39" spans="1:11" s="41" customFormat="1" ht="54.75" customHeight="1" x14ac:dyDescent="0.25">
      <c r="A39" s="310">
        <v>22</v>
      </c>
      <c r="B39" s="118" t="s">
        <v>559</v>
      </c>
      <c r="C39" s="47">
        <f t="shared" ref="C39:C42" si="3">E39</f>
        <v>12.58</v>
      </c>
      <c r="D39" s="237"/>
      <c r="E39" s="109">
        <v>12.58</v>
      </c>
      <c r="F39" s="49" t="s">
        <v>8</v>
      </c>
      <c r="G39" s="49" t="s">
        <v>149</v>
      </c>
      <c r="H39" s="606"/>
      <c r="I39" s="607"/>
      <c r="J39" s="124"/>
      <c r="K39" s="439"/>
    </row>
    <row r="40" spans="1:11" s="41" customFormat="1" ht="17.25" customHeight="1" x14ac:dyDescent="0.25">
      <c r="A40" s="310">
        <v>23</v>
      </c>
      <c r="B40" s="51" t="s">
        <v>440</v>
      </c>
      <c r="C40" s="47">
        <f t="shared" si="3"/>
        <v>71.52</v>
      </c>
      <c r="D40" s="247"/>
      <c r="E40" s="249">
        <v>71.52</v>
      </c>
      <c r="F40" s="171" t="s">
        <v>7</v>
      </c>
      <c r="G40" s="250" t="s">
        <v>126</v>
      </c>
      <c r="H40" s="713">
        <v>6</v>
      </c>
      <c r="I40" s="714">
        <v>386</v>
      </c>
      <c r="J40" s="124"/>
      <c r="K40" s="439"/>
    </row>
    <row r="41" spans="1:11" s="41" customFormat="1" ht="46.5" customHeight="1" x14ac:dyDescent="0.25">
      <c r="A41" s="310">
        <v>24</v>
      </c>
      <c r="B41" s="260" t="s">
        <v>722</v>
      </c>
      <c r="C41" s="162">
        <f t="shared" si="3"/>
        <v>20.51</v>
      </c>
      <c r="D41" s="290"/>
      <c r="E41" s="166">
        <v>20.51</v>
      </c>
      <c r="F41" s="215" t="s">
        <v>8</v>
      </c>
      <c r="G41" s="614" t="s">
        <v>468</v>
      </c>
      <c r="H41" s="606"/>
      <c r="I41" s="607"/>
      <c r="J41" s="124"/>
      <c r="K41" s="439"/>
    </row>
    <row r="42" spans="1:11" s="41" customFormat="1" ht="28.5" customHeight="1" x14ac:dyDescent="0.25">
      <c r="A42" s="310">
        <v>25</v>
      </c>
      <c r="B42" s="260" t="s">
        <v>469</v>
      </c>
      <c r="C42" s="162">
        <f t="shared" si="3"/>
        <v>14.3</v>
      </c>
      <c r="D42" s="290"/>
      <c r="E42" s="166">
        <v>14.3</v>
      </c>
      <c r="F42" s="215" t="s">
        <v>247</v>
      </c>
      <c r="G42" s="53" t="s">
        <v>470</v>
      </c>
      <c r="H42" s="606"/>
      <c r="I42" s="607"/>
      <c r="J42" s="124"/>
      <c r="K42" s="439">
        <v>1</v>
      </c>
    </row>
    <row r="43" spans="1:11" s="62" customFormat="1" ht="58.5" customHeight="1" x14ac:dyDescent="0.25">
      <c r="A43" s="667" t="s">
        <v>145</v>
      </c>
      <c r="B43" s="668" t="s">
        <v>558</v>
      </c>
      <c r="C43" s="664">
        <f t="shared" ref="C43" si="4">E43</f>
        <v>1</v>
      </c>
      <c r="D43" s="665"/>
      <c r="E43" s="666">
        <f>E44</f>
        <v>1</v>
      </c>
      <c r="F43" s="604"/>
      <c r="G43" s="605"/>
      <c r="H43" s="606"/>
      <c r="I43" s="607"/>
      <c r="J43" s="126"/>
      <c r="K43" s="438"/>
    </row>
    <row r="44" spans="1:11" s="26" customFormat="1" ht="31.5" customHeight="1" x14ac:dyDescent="0.25">
      <c r="A44" s="436">
        <v>26</v>
      </c>
      <c r="B44" s="50" t="s">
        <v>532</v>
      </c>
      <c r="C44" s="165">
        <f t="shared" ref="C44:C45" si="5">E44</f>
        <v>1</v>
      </c>
      <c r="D44" s="290"/>
      <c r="E44" s="48">
        <v>1</v>
      </c>
      <c r="F44" s="215" t="s">
        <v>9</v>
      </c>
      <c r="G44" s="49" t="s">
        <v>137</v>
      </c>
      <c r="H44" s="100"/>
      <c r="I44" s="101"/>
      <c r="J44" s="28"/>
      <c r="K44" s="439">
        <v>1</v>
      </c>
    </row>
    <row r="45" spans="1:11" s="302" customFormat="1" ht="31.5" customHeight="1" x14ac:dyDescent="0.25">
      <c r="A45" s="300" t="s">
        <v>191</v>
      </c>
      <c r="B45" s="299" t="s">
        <v>398</v>
      </c>
      <c r="C45" s="664">
        <f t="shared" si="5"/>
        <v>2671.9399999999996</v>
      </c>
      <c r="D45" s="669"/>
      <c r="E45" s="666">
        <f>E46+E48+E63+E88+E99+E126+E188+E190+E217+E229+E253+E260+E269+E278</f>
        <v>2671.9399999999996</v>
      </c>
      <c r="F45" s="615"/>
      <c r="G45" s="616"/>
      <c r="H45" s="617"/>
      <c r="I45" s="618"/>
      <c r="J45" s="301"/>
      <c r="K45" s="442"/>
    </row>
    <row r="46" spans="1:11" s="70" customFormat="1" ht="20.100000000000001" customHeight="1" x14ac:dyDescent="0.25">
      <c r="A46" s="619">
        <v>1</v>
      </c>
      <c r="B46" s="620" t="s">
        <v>399</v>
      </c>
      <c r="C46" s="621">
        <f>E46</f>
        <v>75</v>
      </c>
      <c r="D46" s="621"/>
      <c r="E46" s="622">
        <f>E47</f>
        <v>75</v>
      </c>
      <c r="F46" s="94"/>
      <c r="G46" s="94"/>
      <c r="H46" s="94"/>
      <c r="I46" s="90"/>
      <c r="J46" s="125"/>
      <c r="K46" s="443"/>
    </row>
    <row r="47" spans="1:11" s="70" customFormat="1" ht="46.5" customHeight="1" x14ac:dyDescent="0.25">
      <c r="A47" s="310">
        <v>27</v>
      </c>
      <c r="B47" s="51" t="s">
        <v>538</v>
      </c>
      <c r="C47" s="47">
        <f t="shared" ref="C47" si="6">E47</f>
        <v>75</v>
      </c>
      <c r="D47" s="247"/>
      <c r="E47" s="248">
        <v>75</v>
      </c>
      <c r="F47" s="215" t="s">
        <v>7</v>
      </c>
      <c r="G47" s="52" t="s">
        <v>136</v>
      </c>
      <c r="H47" s="94" t="s">
        <v>438</v>
      </c>
      <c r="I47" s="90" t="s">
        <v>439</v>
      </c>
      <c r="J47" s="125"/>
      <c r="K47" s="443"/>
    </row>
    <row r="48" spans="1:11" s="70" customFormat="1" ht="15.95" customHeight="1" x14ac:dyDescent="0.25">
      <c r="A48" s="619">
        <v>2</v>
      </c>
      <c r="B48" s="620" t="s">
        <v>61</v>
      </c>
      <c r="C48" s="621">
        <f>E48</f>
        <v>30.529999999999994</v>
      </c>
      <c r="D48" s="621"/>
      <c r="E48" s="622">
        <f>SUM(E49:E62)</f>
        <v>30.529999999999994</v>
      </c>
      <c r="F48" s="94"/>
      <c r="G48" s="94"/>
      <c r="H48" s="94"/>
      <c r="I48" s="90"/>
      <c r="J48" s="125"/>
      <c r="K48" s="443"/>
    </row>
    <row r="49" spans="1:12" s="70" customFormat="1" ht="15.95" customHeight="1" x14ac:dyDescent="0.25">
      <c r="A49" s="310">
        <v>28</v>
      </c>
      <c r="B49" s="118" t="s">
        <v>449</v>
      </c>
      <c r="C49" s="119">
        <f>D49+E49</f>
        <v>10</v>
      </c>
      <c r="D49" s="119"/>
      <c r="E49" s="120">
        <v>10</v>
      </c>
      <c r="F49" s="171" t="s">
        <v>7</v>
      </c>
      <c r="G49" s="623" t="s">
        <v>441</v>
      </c>
      <c r="H49" s="170"/>
      <c r="I49" s="251"/>
      <c r="J49" s="125"/>
      <c r="K49" s="443"/>
    </row>
    <row r="50" spans="1:12" s="70" customFormat="1" ht="15.95" customHeight="1" x14ac:dyDescent="0.25">
      <c r="A50" s="310">
        <v>29</v>
      </c>
      <c r="B50" s="118" t="s">
        <v>450</v>
      </c>
      <c r="C50" s="119">
        <f>D50+E50</f>
        <v>10</v>
      </c>
      <c r="D50" s="119"/>
      <c r="E50" s="120">
        <v>10</v>
      </c>
      <c r="F50" s="171" t="s">
        <v>7</v>
      </c>
      <c r="G50" s="623" t="s">
        <v>442</v>
      </c>
      <c r="H50" s="170"/>
      <c r="I50" s="251"/>
      <c r="J50" s="125"/>
      <c r="K50" s="443"/>
    </row>
    <row r="51" spans="1:12" s="70" customFormat="1" ht="39" customHeight="1" x14ac:dyDescent="0.25">
      <c r="A51" s="310">
        <v>30</v>
      </c>
      <c r="B51" s="58" t="s">
        <v>689</v>
      </c>
      <c r="C51" s="47">
        <f>E51</f>
        <v>1</v>
      </c>
      <c r="D51" s="213"/>
      <c r="E51" s="169">
        <v>1</v>
      </c>
      <c r="F51" s="171" t="s">
        <v>7</v>
      </c>
      <c r="G51" s="170" t="s">
        <v>135</v>
      </c>
      <c r="H51" s="170">
        <v>22</v>
      </c>
      <c r="I51" s="251">
        <v>10</v>
      </c>
      <c r="J51" s="125"/>
      <c r="K51" s="443"/>
      <c r="L51" s="437"/>
    </row>
    <row r="52" spans="1:12" s="70" customFormat="1" ht="47.25" customHeight="1" x14ac:dyDescent="0.25">
      <c r="A52" s="310">
        <v>31</v>
      </c>
      <c r="B52" s="50" t="s">
        <v>542</v>
      </c>
      <c r="C52" s="47">
        <f>E52</f>
        <v>1.4</v>
      </c>
      <c r="D52" s="213"/>
      <c r="E52" s="169">
        <v>1.4</v>
      </c>
      <c r="F52" s="171" t="s">
        <v>7</v>
      </c>
      <c r="G52" s="170" t="s">
        <v>135</v>
      </c>
      <c r="H52" s="170">
        <v>15</v>
      </c>
      <c r="I52" s="251">
        <v>170</v>
      </c>
      <c r="J52" s="125"/>
      <c r="K52" s="443"/>
    </row>
    <row r="53" spans="1:12" s="70" customFormat="1" ht="63" customHeight="1" x14ac:dyDescent="0.25">
      <c r="A53" s="310">
        <v>32</v>
      </c>
      <c r="B53" s="50" t="s">
        <v>541</v>
      </c>
      <c r="C53" s="47">
        <f>E53</f>
        <v>0.05</v>
      </c>
      <c r="D53" s="213"/>
      <c r="E53" s="169">
        <v>0.05</v>
      </c>
      <c r="F53" s="170" t="s">
        <v>30</v>
      </c>
      <c r="G53" s="170" t="s">
        <v>139</v>
      </c>
      <c r="H53" s="170">
        <v>27</v>
      </c>
      <c r="I53" s="251" t="s">
        <v>443</v>
      </c>
      <c r="J53" s="125"/>
      <c r="K53" s="443"/>
    </row>
    <row r="54" spans="1:12" s="70" customFormat="1" ht="42.75" customHeight="1" x14ac:dyDescent="0.25">
      <c r="A54" s="310">
        <v>33</v>
      </c>
      <c r="B54" s="50" t="s">
        <v>539</v>
      </c>
      <c r="C54" s="47">
        <f>E54</f>
        <v>0.31</v>
      </c>
      <c r="D54" s="213"/>
      <c r="E54" s="169">
        <v>0.31</v>
      </c>
      <c r="F54" s="711" t="s">
        <v>143</v>
      </c>
      <c r="G54" s="170" t="s">
        <v>139</v>
      </c>
      <c r="H54" s="170">
        <v>26</v>
      </c>
      <c r="I54" s="251">
        <v>148</v>
      </c>
      <c r="J54" s="125"/>
      <c r="K54" s="443"/>
    </row>
    <row r="55" spans="1:12" s="70" customFormat="1" ht="45" customHeight="1" x14ac:dyDescent="0.25">
      <c r="A55" s="310">
        <v>34</v>
      </c>
      <c r="B55" s="50" t="s">
        <v>540</v>
      </c>
      <c r="C55" s="47">
        <f>E55</f>
        <v>0.15</v>
      </c>
      <c r="D55" s="213"/>
      <c r="E55" s="169">
        <v>0.15</v>
      </c>
      <c r="F55" s="171" t="s">
        <v>153</v>
      </c>
      <c r="G55" s="293" t="s">
        <v>147</v>
      </c>
      <c r="H55" s="170">
        <v>34</v>
      </c>
      <c r="I55" s="251">
        <v>70</v>
      </c>
      <c r="J55" s="125"/>
      <c r="K55" s="443"/>
    </row>
    <row r="56" spans="1:12" s="70" customFormat="1" ht="34.5" customHeight="1" x14ac:dyDescent="0.25">
      <c r="A56" s="310">
        <v>35</v>
      </c>
      <c r="B56" s="55" t="s">
        <v>444</v>
      </c>
      <c r="C56" s="47">
        <f t="shared" ref="C56:C62" si="7">E56</f>
        <v>0.06</v>
      </c>
      <c r="D56" s="213"/>
      <c r="E56" s="169">
        <v>0.06</v>
      </c>
      <c r="F56" s="170" t="s">
        <v>37</v>
      </c>
      <c r="G56" s="170" t="s">
        <v>146</v>
      </c>
      <c r="H56" s="170">
        <v>106</v>
      </c>
      <c r="I56" s="251"/>
      <c r="J56" s="125"/>
      <c r="K56" s="443"/>
    </row>
    <row r="57" spans="1:12" s="70" customFormat="1" ht="32.25" customHeight="1" x14ac:dyDescent="0.25">
      <c r="A57" s="310">
        <v>36</v>
      </c>
      <c r="B57" s="55" t="s">
        <v>445</v>
      </c>
      <c r="C57" s="47">
        <f t="shared" si="7"/>
        <v>0.1</v>
      </c>
      <c r="D57" s="213"/>
      <c r="E57" s="169">
        <v>0.1</v>
      </c>
      <c r="F57" s="170" t="s">
        <v>7</v>
      </c>
      <c r="G57" s="170" t="s">
        <v>126</v>
      </c>
      <c r="H57" s="170">
        <v>61</v>
      </c>
      <c r="I57" s="251"/>
      <c r="J57" s="125"/>
      <c r="K57" s="443"/>
    </row>
    <row r="58" spans="1:12" s="70" customFormat="1" ht="28.5" customHeight="1" x14ac:dyDescent="0.25">
      <c r="A58" s="310">
        <v>37</v>
      </c>
      <c r="B58" s="55" t="s">
        <v>536</v>
      </c>
      <c r="C58" s="47">
        <f t="shared" si="7"/>
        <v>4.5599999999999996</v>
      </c>
      <c r="D58" s="213"/>
      <c r="E58" s="244">
        <v>4.5599999999999996</v>
      </c>
      <c r="F58" s="170" t="s">
        <v>8</v>
      </c>
      <c r="G58" s="170" t="s">
        <v>146</v>
      </c>
      <c r="H58" s="171">
        <v>32</v>
      </c>
      <c r="I58" s="245" t="s">
        <v>446</v>
      </c>
      <c r="J58" s="125"/>
      <c r="K58" s="443"/>
    </row>
    <row r="59" spans="1:12" s="70" customFormat="1" ht="29.25" customHeight="1" x14ac:dyDescent="0.25">
      <c r="A59" s="310">
        <v>38</v>
      </c>
      <c r="B59" s="55" t="s">
        <v>536</v>
      </c>
      <c r="C59" s="47">
        <f t="shared" si="7"/>
        <v>1.1100000000000001</v>
      </c>
      <c r="D59" s="213"/>
      <c r="E59" s="244">
        <v>1.1100000000000001</v>
      </c>
      <c r="F59" s="171" t="s">
        <v>12</v>
      </c>
      <c r="G59" s="170" t="s">
        <v>142</v>
      </c>
      <c r="H59" s="171">
        <v>23</v>
      </c>
      <c r="I59" s="176" t="s">
        <v>447</v>
      </c>
      <c r="J59" s="125"/>
      <c r="K59" s="443"/>
    </row>
    <row r="60" spans="1:12" s="70" customFormat="1" ht="30" customHeight="1" x14ac:dyDescent="0.25">
      <c r="A60" s="310">
        <v>39</v>
      </c>
      <c r="B60" s="55" t="s">
        <v>451</v>
      </c>
      <c r="C60" s="47">
        <f t="shared" si="7"/>
        <v>1.1599999999999999</v>
      </c>
      <c r="D60" s="243"/>
      <c r="E60" s="244">
        <v>1.1599999999999999</v>
      </c>
      <c r="F60" s="170" t="s">
        <v>8</v>
      </c>
      <c r="G60" s="293" t="s">
        <v>147</v>
      </c>
      <c r="H60" s="171">
        <v>49</v>
      </c>
      <c r="I60" s="171">
        <v>21</v>
      </c>
      <c r="J60" s="125"/>
      <c r="K60" s="443"/>
    </row>
    <row r="61" spans="1:12" s="70" customFormat="1" ht="15.95" customHeight="1" x14ac:dyDescent="0.25">
      <c r="A61" s="310">
        <v>40</v>
      </c>
      <c r="B61" s="55" t="s">
        <v>448</v>
      </c>
      <c r="C61" s="47">
        <f t="shared" si="7"/>
        <v>0.38</v>
      </c>
      <c r="D61" s="243"/>
      <c r="E61" s="244">
        <v>0.38</v>
      </c>
      <c r="F61" s="176" t="s">
        <v>7</v>
      </c>
      <c r="G61" s="293" t="s">
        <v>147</v>
      </c>
      <c r="H61" s="171">
        <v>34</v>
      </c>
      <c r="I61" s="171">
        <v>213</v>
      </c>
      <c r="J61" s="125"/>
      <c r="K61" s="443"/>
    </row>
    <row r="62" spans="1:12" s="70" customFormat="1" ht="28.5" customHeight="1" x14ac:dyDescent="0.25">
      <c r="A62" s="670">
        <v>41</v>
      </c>
      <c r="B62" s="686" t="s">
        <v>732</v>
      </c>
      <c r="C62" s="672">
        <f t="shared" si="7"/>
        <v>0.25</v>
      </c>
      <c r="D62" s="243"/>
      <c r="E62" s="681">
        <v>0.25</v>
      </c>
      <c r="F62" s="682" t="s">
        <v>497</v>
      </c>
      <c r="G62" s="677" t="s">
        <v>135</v>
      </c>
      <c r="H62" s="677">
        <v>46</v>
      </c>
      <c r="I62" s="687" t="s">
        <v>731</v>
      </c>
      <c r="J62" s="125"/>
      <c r="K62" s="443"/>
    </row>
    <row r="63" spans="1:12" s="70" customFormat="1" ht="28.5" customHeight="1" x14ac:dyDescent="0.25">
      <c r="A63" s="619">
        <v>3</v>
      </c>
      <c r="B63" s="624" t="s">
        <v>62</v>
      </c>
      <c r="C63" s="621">
        <f>E63</f>
        <v>34.959999999999994</v>
      </c>
      <c r="D63" s="621"/>
      <c r="E63" s="622">
        <f>SUM(E64:E87)</f>
        <v>34.959999999999994</v>
      </c>
      <c r="F63" s="94"/>
      <c r="G63" s="94"/>
      <c r="H63" s="94"/>
      <c r="I63" s="90"/>
      <c r="J63" s="125"/>
      <c r="K63" s="443"/>
    </row>
    <row r="64" spans="1:12" s="70" customFormat="1" ht="27.75" customHeight="1" x14ac:dyDescent="0.25">
      <c r="A64" s="310">
        <v>42</v>
      </c>
      <c r="B64" s="45" t="s">
        <v>535</v>
      </c>
      <c r="C64" s="47">
        <f t="shared" ref="C64:C85" si="8">E64</f>
        <v>2</v>
      </c>
      <c r="D64" s="214"/>
      <c r="E64" s="249">
        <v>2</v>
      </c>
      <c r="F64" s="170" t="s">
        <v>8</v>
      </c>
      <c r="G64" s="170" t="s">
        <v>149</v>
      </c>
      <c r="H64" s="170">
        <v>65</v>
      </c>
      <c r="I64" s="251">
        <v>69</v>
      </c>
      <c r="J64" s="125"/>
      <c r="K64" s="443"/>
    </row>
    <row r="65" spans="1:11" s="70" customFormat="1" ht="27" customHeight="1" x14ac:dyDescent="0.25">
      <c r="A65" s="310">
        <v>43</v>
      </c>
      <c r="B65" s="314" t="s">
        <v>161</v>
      </c>
      <c r="C65" s="47">
        <f t="shared" si="8"/>
        <v>0.72</v>
      </c>
      <c r="D65" s="213"/>
      <c r="E65" s="169">
        <v>0.72</v>
      </c>
      <c r="F65" s="170" t="s">
        <v>8</v>
      </c>
      <c r="G65" s="170" t="s">
        <v>149</v>
      </c>
      <c r="H65" s="170">
        <v>66</v>
      </c>
      <c r="I65" s="251">
        <v>40</v>
      </c>
      <c r="J65" s="125"/>
      <c r="K65" s="443"/>
    </row>
    <row r="66" spans="1:11" s="70" customFormat="1" ht="15.95" customHeight="1" x14ac:dyDescent="0.25">
      <c r="A66" s="310">
        <v>44</v>
      </c>
      <c r="B66" s="45" t="s">
        <v>239</v>
      </c>
      <c r="C66" s="47">
        <f t="shared" si="8"/>
        <v>3.81</v>
      </c>
      <c r="D66" s="213"/>
      <c r="E66" s="169">
        <v>3.81</v>
      </c>
      <c r="F66" s="170" t="s">
        <v>8</v>
      </c>
      <c r="G66" s="170" t="s">
        <v>149</v>
      </c>
      <c r="H66" s="170" t="s">
        <v>452</v>
      </c>
      <c r="I66" s="251" t="s">
        <v>453</v>
      </c>
      <c r="J66" s="125"/>
      <c r="K66" s="443"/>
    </row>
    <row r="67" spans="1:11" s="70" customFormat="1" ht="15.95" customHeight="1" x14ac:dyDescent="0.25">
      <c r="A67" s="310">
        <v>45</v>
      </c>
      <c r="B67" s="45" t="s">
        <v>158</v>
      </c>
      <c r="C67" s="47">
        <f t="shared" si="8"/>
        <v>1</v>
      </c>
      <c r="D67" s="213"/>
      <c r="E67" s="169">
        <v>1</v>
      </c>
      <c r="F67" s="170" t="s">
        <v>8</v>
      </c>
      <c r="G67" s="170" t="s">
        <v>137</v>
      </c>
      <c r="H67" s="170">
        <v>25</v>
      </c>
      <c r="I67" s="251">
        <v>25</v>
      </c>
      <c r="J67" s="125"/>
      <c r="K67" s="443"/>
    </row>
    <row r="68" spans="1:11" s="70" customFormat="1" ht="15.95" customHeight="1" x14ac:dyDescent="0.25">
      <c r="A68" s="310">
        <v>46</v>
      </c>
      <c r="B68" s="45" t="s">
        <v>150</v>
      </c>
      <c r="C68" s="47">
        <f t="shared" si="8"/>
        <v>1</v>
      </c>
      <c r="D68" s="213"/>
      <c r="E68" s="169">
        <v>1</v>
      </c>
      <c r="F68" s="171" t="s">
        <v>7</v>
      </c>
      <c r="G68" s="170" t="s">
        <v>140</v>
      </c>
      <c r="H68" s="170">
        <v>59</v>
      </c>
      <c r="I68" s="251">
        <v>61</v>
      </c>
      <c r="J68" s="125"/>
      <c r="K68" s="443"/>
    </row>
    <row r="69" spans="1:11" s="70" customFormat="1" ht="15.95" customHeight="1" x14ac:dyDescent="0.25">
      <c r="A69" s="310">
        <v>47</v>
      </c>
      <c r="B69" s="45" t="s">
        <v>172</v>
      </c>
      <c r="C69" s="47">
        <f t="shared" si="8"/>
        <v>1.8</v>
      </c>
      <c r="D69" s="213"/>
      <c r="E69" s="169">
        <v>1.8</v>
      </c>
      <c r="F69" s="171" t="s">
        <v>7</v>
      </c>
      <c r="G69" s="170" t="s">
        <v>140</v>
      </c>
      <c r="H69" s="170">
        <v>59</v>
      </c>
      <c r="I69" s="251">
        <v>60.61</v>
      </c>
      <c r="J69" s="125"/>
      <c r="K69" s="443"/>
    </row>
    <row r="70" spans="1:11" s="70" customFormat="1" ht="15.95" customHeight="1" x14ac:dyDescent="0.25">
      <c r="A70" s="310">
        <v>48</v>
      </c>
      <c r="B70" s="45" t="s">
        <v>162</v>
      </c>
      <c r="C70" s="47">
        <f t="shared" si="8"/>
        <v>0.36</v>
      </c>
      <c r="D70" s="213"/>
      <c r="E70" s="169">
        <v>0.36</v>
      </c>
      <c r="F70" s="171" t="s">
        <v>7</v>
      </c>
      <c r="G70" s="170" t="s">
        <v>140</v>
      </c>
      <c r="H70" s="170">
        <v>72</v>
      </c>
      <c r="I70" s="251">
        <v>128</v>
      </c>
      <c r="J70" s="125"/>
      <c r="K70" s="443"/>
    </row>
    <row r="71" spans="1:11" s="70" customFormat="1" ht="15.95" customHeight="1" x14ac:dyDescent="0.25">
      <c r="A71" s="310">
        <v>49</v>
      </c>
      <c r="B71" s="45" t="s">
        <v>151</v>
      </c>
      <c r="C71" s="47">
        <f t="shared" si="8"/>
        <v>1</v>
      </c>
      <c r="D71" s="213"/>
      <c r="E71" s="169">
        <v>1</v>
      </c>
      <c r="F71" s="170" t="s">
        <v>454</v>
      </c>
      <c r="G71" s="170" t="s">
        <v>140</v>
      </c>
      <c r="H71" s="170">
        <v>76</v>
      </c>
      <c r="I71" s="251">
        <v>45</v>
      </c>
      <c r="J71" s="125"/>
      <c r="K71" s="443"/>
    </row>
    <row r="72" spans="1:11" s="70" customFormat="1" ht="15.95" customHeight="1" x14ac:dyDescent="0.25">
      <c r="A72" s="310">
        <v>50</v>
      </c>
      <c r="B72" s="50" t="s">
        <v>458</v>
      </c>
      <c r="C72" s="47">
        <f t="shared" si="8"/>
        <v>9.5</v>
      </c>
      <c r="D72" s="213"/>
      <c r="E72" s="169">
        <v>9.5</v>
      </c>
      <c r="F72" s="171" t="s">
        <v>7</v>
      </c>
      <c r="G72" s="170" t="s">
        <v>135</v>
      </c>
      <c r="H72" s="170">
        <v>23</v>
      </c>
      <c r="I72" s="179">
        <v>63.52</v>
      </c>
      <c r="J72" s="125"/>
      <c r="K72" s="443"/>
    </row>
    <row r="73" spans="1:11" s="70" customFormat="1" ht="15.95" customHeight="1" x14ac:dyDescent="0.25">
      <c r="A73" s="310">
        <v>51</v>
      </c>
      <c r="B73" s="51" t="s">
        <v>163</v>
      </c>
      <c r="C73" s="47">
        <f t="shared" si="8"/>
        <v>0.45</v>
      </c>
      <c r="D73" s="213"/>
      <c r="E73" s="173">
        <v>0.45</v>
      </c>
      <c r="F73" s="215" t="s">
        <v>8</v>
      </c>
      <c r="G73" s="170" t="s">
        <v>140</v>
      </c>
      <c r="H73" s="170">
        <v>71</v>
      </c>
      <c r="I73" s="170">
        <v>169</v>
      </c>
      <c r="J73" s="125"/>
      <c r="K73" s="443"/>
    </row>
    <row r="74" spans="1:11" s="70" customFormat="1" ht="27.75" customHeight="1" x14ac:dyDescent="0.25">
      <c r="A74" s="310">
        <v>52</v>
      </c>
      <c r="B74" s="51" t="s">
        <v>241</v>
      </c>
      <c r="C74" s="47">
        <f t="shared" si="8"/>
        <v>0.96</v>
      </c>
      <c r="D74" s="213"/>
      <c r="E74" s="173">
        <v>0.96</v>
      </c>
      <c r="F74" s="215" t="s">
        <v>8</v>
      </c>
      <c r="G74" s="170" t="s">
        <v>140</v>
      </c>
      <c r="H74" s="170">
        <v>71</v>
      </c>
      <c r="I74" s="170">
        <v>58</v>
      </c>
      <c r="J74" s="125"/>
      <c r="K74" s="443"/>
    </row>
    <row r="75" spans="1:11" s="70" customFormat="1" ht="27.75" customHeight="1" x14ac:dyDescent="0.25">
      <c r="A75" s="310">
        <v>53</v>
      </c>
      <c r="B75" s="51" t="s">
        <v>241</v>
      </c>
      <c r="C75" s="47">
        <f t="shared" si="8"/>
        <v>0.1</v>
      </c>
      <c r="D75" s="213"/>
      <c r="E75" s="169">
        <v>0.1</v>
      </c>
      <c r="F75" s="171" t="s">
        <v>7</v>
      </c>
      <c r="G75" s="170" t="s">
        <v>135</v>
      </c>
      <c r="H75" s="170">
        <v>15</v>
      </c>
      <c r="I75" s="251">
        <v>269</v>
      </c>
      <c r="J75" s="125"/>
      <c r="K75" s="443"/>
    </row>
    <row r="76" spans="1:11" s="70" customFormat="1" ht="29.25" customHeight="1" x14ac:dyDescent="0.25">
      <c r="A76" s="310">
        <v>54</v>
      </c>
      <c r="B76" s="51" t="s">
        <v>241</v>
      </c>
      <c r="C76" s="47">
        <f t="shared" si="8"/>
        <v>0.05</v>
      </c>
      <c r="D76" s="243"/>
      <c r="E76" s="252">
        <v>0.05</v>
      </c>
      <c r="F76" s="170" t="s">
        <v>7</v>
      </c>
      <c r="G76" s="170" t="s">
        <v>135</v>
      </c>
      <c r="H76" s="171">
        <v>45</v>
      </c>
      <c r="I76" s="171">
        <v>221</v>
      </c>
      <c r="J76" s="125"/>
      <c r="K76" s="443"/>
    </row>
    <row r="77" spans="1:11" s="70" customFormat="1" ht="28.5" customHeight="1" x14ac:dyDescent="0.25">
      <c r="A77" s="310">
        <v>55</v>
      </c>
      <c r="B77" s="51" t="s">
        <v>241</v>
      </c>
      <c r="C77" s="47">
        <f t="shared" si="8"/>
        <v>0.23</v>
      </c>
      <c r="D77" s="243"/>
      <c r="E77" s="252">
        <v>0.23</v>
      </c>
      <c r="F77" s="170" t="s">
        <v>455</v>
      </c>
      <c r="G77" s="170" t="s">
        <v>135</v>
      </c>
      <c r="H77" s="171">
        <v>24</v>
      </c>
      <c r="I77" s="171" t="s">
        <v>456</v>
      </c>
      <c r="J77" s="125"/>
      <c r="K77" s="443"/>
    </row>
    <row r="78" spans="1:11" s="70" customFormat="1" ht="28.5" customHeight="1" x14ac:dyDescent="0.25">
      <c r="A78" s="310">
        <v>56</v>
      </c>
      <c r="B78" s="51" t="s">
        <v>241</v>
      </c>
      <c r="C78" s="47">
        <f t="shared" si="8"/>
        <v>1</v>
      </c>
      <c r="D78" s="243"/>
      <c r="E78" s="252">
        <v>1</v>
      </c>
      <c r="F78" s="170" t="s">
        <v>455</v>
      </c>
      <c r="G78" s="170" t="s">
        <v>148</v>
      </c>
      <c r="H78" s="171"/>
      <c r="I78" s="171"/>
      <c r="J78" s="125"/>
      <c r="K78" s="443"/>
    </row>
    <row r="79" spans="1:11" s="70" customFormat="1" ht="34.5" customHeight="1" x14ac:dyDescent="0.25">
      <c r="A79" s="310">
        <v>57</v>
      </c>
      <c r="B79" s="51" t="s">
        <v>241</v>
      </c>
      <c r="C79" s="47">
        <f t="shared" si="8"/>
        <v>0.25</v>
      </c>
      <c r="D79" s="243"/>
      <c r="E79" s="252">
        <v>0.25</v>
      </c>
      <c r="F79" s="215" t="s">
        <v>8</v>
      </c>
      <c r="G79" s="170" t="s">
        <v>146</v>
      </c>
      <c r="H79" s="171">
        <v>24</v>
      </c>
      <c r="I79" s="171">
        <v>83</v>
      </c>
      <c r="J79" s="125"/>
      <c r="K79" s="443"/>
    </row>
    <row r="80" spans="1:11" s="70" customFormat="1" ht="30.75" customHeight="1" x14ac:dyDescent="0.25">
      <c r="A80" s="310">
        <v>58</v>
      </c>
      <c r="B80" s="51" t="s">
        <v>241</v>
      </c>
      <c r="C80" s="47">
        <f t="shared" si="8"/>
        <v>0.25</v>
      </c>
      <c r="D80" s="243"/>
      <c r="E80" s="252">
        <v>0.25</v>
      </c>
      <c r="F80" s="215" t="s">
        <v>8</v>
      </c>
      <c r="G80" s="170" t="s">
        <v>146</v>
      </c>
      <c r="H80" s="171">
        <v>24</v>
      </c>
      <c r="I80" s="171">
        <v>81</v>
      </c>
      <c r="J80" s="125"/>
      <c r="K80" s="443"/>
    </row>
    <row r="81" spans="1:11" s="70" customFormat="1" ht="27" customHeight="1" x14ac:dyDescent="0.25">
      <c r="A81" s="310">
        <v>59</v>
      </c>
      <c r="B81" s="55" t="s">
        <v>556</v>
      </c>
      <c r="C81" s="47">
        <f t="shared" si="8"/>
        <v>3.02</v>
      </c>
      <c r="D81" s="243"/>
      <c r="E81" s="252">
        <v>3.02</v>
      </c>
      <c r="F81" s="170" t="s">
        <v>238</v>
      </c>
      <c r="G81" s="589" t="s">
        <v>137</v>
      </c>
      <c r="H81" s="171">
        <v>73</v>
      </c>
      <c r="I81" s="176">
        <v>1</v>
      </c>
      <c r="J81" s="125"/>
      <c r="K81" s="443"/>
    </row>
    <row r="82" spans="1:11" s="70" customFormat="1" ht="18" customHeight="1" x14ac:dyDescent="0.25">
      <c r="A82" s="310">
        <v>60</v>
      </c>
      <c r="B82" s="55" t="s">
        <v>706</v>
      </c>
      <c r="C82" s="47">
        <f t="shared" si="8"/>
        <v>0.25</v>
      </c>
      <c r="D82" s="243"/>
      <c r="E82" s="252">
        <v>0.25</v>
      </c>
      <c r="F82" s="215" t="s">
        <v>8</v>
      </c>
      <c r="G82" s="170" t="s">
        <v>140</v>
      </c>
      <c r="H82" s="171"/>
      <c r="I82" s="176"/>
      <c r="J82" s="125"/>
      <c r="K82" s="443"/>
    </row>
    <row r="83" spans="1:11" s="70" customFormat="1" ht="28.5" customHeight="1" x14ac:dyDescent="0.25">
      <c r="A83" s="310">
        <v>61</v>
      </c>
      <c r="B83" s="55" t="s">
        <v>709</v>
      </c>
      <c r="C83" s="47">
        <f t="shared" si="8"/>
        <v>2</v>
      </c>
      <c r="D83" s="243"/>
      <c r="E83" s="252">
        <v>2</v>
      </c>
      <c r="F83" s="215" t="s">
        <v>8</v>
      </c>
      <c r="G83" s="170" t="s">
        <v>152</v>
      </c>
      <c r="H83" s="171">
        <v>31</v>
      </c>
      <c r="I83" s="176" t="s">
        <v>457</v>
      </c>
      <c r="J83" s="125"/>
      <c r="K83" s="443"/>
    </row>
    <row r="84" spans="1:11" s="70" customFormat="1" ht="15.95" customHeight="1" x14ac:dyDescent="0.25">
      <c r="A84" s="310">
        <v>62</v>
      </c>
      <c r="B84" s="55" t="s">
        <v>707</v>
      </c>
      <c r="C84" s="47">
        <f t="shared" si="8"/>
        <v>0.2</v>
      </c>
      <c r="D84" s="243"/>
      <c r="E84" s="252">
        <v>0.2</v>
      </c>
      <c r="F84" s="170" t="s">
        <v>7</v>
      </c>
      <c r="G84" s="170" t="s">
        <v>140</v>
      </c>
      <c r="H84" s="171">
        <v>61</v>
      </c>
      <c r="I84" s="176">
        <v>62</v>
      </c>
      <c r="J84" s="125"/>
      <c r="K84" s="443"/>
    </row>
    <row r="85" spans="1:11" s="70" customFormat="1" ht="15.95" customHeight="1" x14ac:dyDescent="0.25">
      <c r="A85" s="310">
        <v>63</v>
      </c>
      <c r="B85" s="55" t="s">
        <v>708</v>
      </c>
      <c r="C85" s="47">
        <f t="shared" si="8"/>
        <v>0.4</v>
      </c>
      <c r="D85" s="243"/>
      <c r="E85" s="253">
        <v>0.4</v>
      </c>
      <c r="F85" s="49" t="s">
        <v>7</v>
      </c>
      <c r="G85" s="49" t="s">
        <v>135</v>
      </c>
      <c r="H85" s="215">
        <v>22</v>
      </c>
      <c r="I85" s="254">
        <v>19</v>
      </c>
      <c r="J85" s="125"/>
      <c r="K85" s="443"/>
    </row>
    <row r="86" spans="1:11" s="70" customFormat="1" ht="33" customHeight="1" x14ac:dyDescent="0.25">
      <c r="A86" s="310">
        <v>64</v>
      </c>
      <c r="B86" s="55" t="s">
        <v>557</v>
      </c>
      <c r="C86" s="47">
        <f t="shared" ref="C86:C87" si="9">E86</f>
        <v>4.25</v>
      </c>
      <c r="D86" s="243"/>
      <c r="E86" s="56">
        <v>4.25</v>
      </c>
      <c r="F86" s="215" t="s">
        <v>8</v>
      </c>
      <c r="G86" s="49" t="s">
        <v>140</v>
      </c>
      <c r="H86" s="215">
        <v>85</v>
      </c>
      <c r="I86" s="254">
        <v>30</v>
      </c>
      <c r="K86" s="443"/>
    </row>
    <row r="87" spans="1:11" s="70" customFormat="1" ht="15.95" customHeight="1" x14ac:dyDescent="0.25">
      <c r="A87" s="310">
        <v>65</v>
      </c>
      <c r="B87" s="55" t="s">
        <v>710</v>
      </c>
      <c r="C87" s="47">
        <f t="shared" si="9"/>
        <v>0.36</v>
      </c>
      <c r="D87" s="243"/>
      <c r="E87" s="56">
        <v>0.36</v>
      </c>
      <c r="F87" s="215" t="s">
        <v>8</v>
      </c>
      <c r="G87" s="49" t="s">
        <v>147</v>
      </c>
      <c r="H87" s="215">
        <v>26</v>
      </c>
      <c r="I87" s="254">
        <v>361</v>
      </c>
      <c r="K87" s="443"/>
    </row>
    <row r="88" spans="1:11" s="62" customFormat="1" ht="31.5" customHeight="1" x14ac:dyDescent="0.25">
      <c r="A88" s="619">
        <v>4</v>
      </c>
      <c r="B88" s="624" t="s">
        <v>459</v>
      </c>
      <c r="C88" s="621">
        <f>E88</f>
        <v>77.5</v>
      </c>
      <c r="D88" s="625"/>
      <c r="E88" s="626">
        <f>E89</f>
        <v>77.5</v>
      </c>
      <c r="F88" s="93"/>
      <c r="G88" s="94"/>
      <c r="H88" s="94"/>
      <c r="I88" s="90"/>
      <c r="J88" s="126"/>
      <c r="K88" s="438"/>
    </row>
    <row r="89" spans="1:11" s="62" customFormat="1" ht="26.25" customHeight="1" x14ac:dyDescent="0.25">
      <c r="A89" s="310">
        <v>66</v>
      </c>
      <c r="B89" s="50" t="s">
        <v>605</v>
      </c>
      <c r="C89" s="165">
        <f>E89</f>
        <v>77.5</v>
      </c>
      <c r="D89" s="257"/>
      <c r="E89" s="120">
        <v>77.5</v>
      </c>
      <c r="F89" s="215" t="s">
        <v>8</v>
      </c>
      <c r="G89" s="111" t="s">
        <v>137</v>
      </c>
      <c r="H89" s="49"/>
      <c r="I89" s="90"/>
      <c r="J89" s="126"/>
      <c r="K89" s="438"/>
    </row>
    <row r="90" spans="1:11" s="62" customFormat="1" ht="17.100000000000001" customHeight="1" x14ac:dyDescent="0.25">
      <c r="A90" s="310">
        <v>67</v>
      </c>
      <c r="B90" s="50" t="s">
        <v>460</v>
      </c>
      <c r="C90" s="165">
        <f>E90</f>
        <v>38</v>
      </c>
      <c r="D90" s="257"/>
      <c r="E90" s="120">
        <v>38</v>
      </c>
      <c r="F90" s="215" t="s">
        <v>40</v>
      </c>
      <c r="G90" s="111" t="s">
        <v>149</v>
      </c>
      <c r="H90" s="49">
        <v>71</v>
      </c>
      <c r="I90" s="90"/>
      <c r="J90" s="126"/>
      <c r="K90" s="438"/>
    </row>
    <row r="91" spans="1:11" s="62" customFormat="1" ht="17.100000000000001" customHeight="1" x14ac:dyDescent="0.25">
      <c r="A91" s="310">
        <v>68</v>
      </c>
      <c r="B91" s="50" t="s">
        <v>461</v>
      </c>
      <c r="C91" s="165">
        <f t="shared" ref="C91:C98" si="10">E91</f>
        <v>79.3</v>
      </c>
      <c r="D91" s="257"/>
      <c r="E91" s="120">
        <v>79.3</v>
      </c>
      <c r="F91" s="215" t="s">
        <v>40</v>
      </c>
      <c r="G91" s="111" t="s">
        <v>137</v>
      </c>
      <c r="H91" s="49">
        <v>63</v>
      </c>
      <c r="I91" s="90"/>
      <c r="J91" s="126"/>
      <c r="K91" s="438"/>
    </row>
    <row r="92" spans="1:11" s="62" customFormat="1" ht="17.100000000000001" customHeight="1" x14ac:dyDescent="0.25">
      <c r="A92" s="310">
        <v>69</v>
      </c>
      <c r="B92" s="50" t="s">
        <v>462</v>
      </c>
      <c r="C92" s="165">
        <f t="shared" si="10"/>
        <v>98.7</v>
      </c>
      <c r="D92" s="257"/>
      <c r="E92" s="120">
        <v>98.7</v>
      </c>
      <c r="F92" s="215" t="s">
        <v>40</v>
      </c>
      <c r="G92" s="258" t="s">
        <v>463</v>
      </c>
      <c r="H92" s="49">
        <v>94</v>
      </c>
      <c r="I92" s="90"/>
      <c r="J92" s="126"/>
      <c r="K92" s="438"/>
    </row>
    <row r="93" spans="1:11" s="62" customFormat="1" ht="17.100000000000001" customHeight="1" x14ac:dyDescent="0.25">
      <c r="A93" s="310">
        <v>70</v>
      </c>
      <c r="B93" s="50" t="s">
        <v>464</v>
      </c>
      <c r="C93" s="165">
        <f t="shared" si="10"/>
        <v>54.18</v>
      </c>
      <c r="D93" s="257"/>
      <c r="E93" s="120">
        <v>54.18</v>
      </c>
      <c r="F93" s="215" t="s">
        <v>40</v>
      </c>
      <c r="G93" s="111" t="s">
        <v>137</v>
      </c>
      <c r="H93" s="49">
        <v>82</v>
      </c>
      <c r="I93" s="90"/>
      <c r="J93" s="126"/>
      <c r="K93" s="438"/>
    </row>
    <row r="94" spans="1:11" s="62" customFormat="1" ht="17.100000000000001" customHeight="1" x14ac:dyDescent="0.25">
      <c r="A94" s="310">
        <v>71</v>
      </c>
      <c r="B94" s="50" t="s">
        <v>465</v>
      </c>
      <c r="C94" s="165">
        <f t="shared" si="10"/>
        <v>173.71</v>
      </c>
      <c r="D94" s="257"/>
      <c r="E94" s="120">
        <v>173.71</v>
      </c>
      <c r="F94" s="215" t="s">
        <v>40</v>
      </c>
      <c r="G94" s="111" t="s">
        <v>152</v>
      </c>
      <c r="H94" s="49">
        <v>62</v>
      </c>
      <c r="I94" s="90"/>
      <c r="J94" s="126"/>
      <c r="K94" s="438"/>
    </row>
    <row r="95" spans="1:11" s="62" customFormat="1" ht="17.100000000000001" customHeight="1" x14ac:dyDescent="0.25">
      <c r="A95" s="310">
        <v>72</v>
      </c>
      <c r="B95" s="50" t="s">
        <v>461</v>
      </c>
      <c r="C95" s="165">
        <f t="shared" si="10"/>
        <v>182.41</v>
      </c>
      <c r="D95" s="257"/>
      <c r="E95" s="120">
        <v>182.41</v>
      </c>
      <c r="F95" s="215" t="s">
        <v>40</v>
      </c>
      <c r="G95" s="111" t="s">
        <v>152</v>
      </c>
      <c r="H95" s="49">
        <v>93</v>
      </c>
      <c r="I95" s="90"/>
      <c r="J95" s="126"/>
      <c r="K95" s="438"/>
    </row>
    <row r="96" spans="1:11" s="62" customFormat="1" ht="17.100000000000001" customHeight="1" x14ac:dyDescent="0.25">
      <c r="A96" s="310">
        <v>73</v>
      </c>
      <c r="B96" s="50" t="s">
        <v>460</v>
      </c>
      <c r="C96" s="165">
        <f t="shared" si="10"/>
        <v>23.5</v>
      </c>
      <c r="D96" s="257"/>
      <c r="E96" s="120">
        <v>23.5</v>
      </c>
      <c r="F96" s="215" t="s">
        <v>40</v>
      </c>
      <c r="G96" s="258" t="s">
        <v>466</v>
      </c>
      <c r="H96" s="49">
        <v>24</v>
      </c>
      <c r="I96" s="90"/>
      <c r="J96" s="126"/>
      <c r="K96" s="438"/>
    </row>
    <row r="97" spans="1:11" s="62" customFormat="1" ht="17.100000000000001" customHeight="1" x14ac:dyDescent="0.25">
      <c r="A97" s="310">
        <v>74</v>
      </c>
      <c r="B97" s="50" t="s">
        <v>462</v>
      </c>
      <c r="C97" s="165">
        <f t="shared" si="10"/>
        <v>55</v>
      </c>
      <c r="D97" s="257"/>
      <c r="E97" s="120">
        <v>55</v>
      </c>
      <c r="F97" s="215" t="s">
        <v>40</v>
      </c>
      <c r="G97" s="111" t="s">
        <v>152</v>
      </c>
      <c r="H97" s="49">
        <v>81</v>
      </c>
      <c r="I97" s="90"/>
      <c r="J97" s="126"/>
      <c r="K97" s="438"/>
    </row>
    <row r="98" spans="1:11" s="62" customFormat="1" ht="17.100000000000001" customHeight="1" x14ac:dyDescent="0.25">
      <c r="A98" s="310">
        <v>75</v>
      </c>
      <c r="B98" s="50" t="s">
        <v>467</v>
      </c>
      <c r="C98" s="165">
        <f t="shared" si="10"/>
        <v>182.93</v>
      </c>
      <c r="D98" s="257"/>
      <c r="E98" s="120">
        <v>182.93</v>
      </c>
      <c r="F98" s="215" t="s">
        <v>40</v>
      </c>
      <c r="G98" s="111" t="s">
        <v>149</v>
      </c>
      <c r="H98" s="49">
        <v>80</v>
      </c>
      <c r="I98" s="90"/>
      <c r="J98" s="126"/>
      <c r="K98" s="438"/>
    </row>
    <row r="99" spans="1:11" s="62" customFormat="1" ht="30" customHeight="1" x14ac:dyDescent="0.25">
      <c r="A99" s="619">
        <v>5</v>
      </c>
      <c r="B99" s="627" t="s">
        <v>409</v>
      </c>
      <c r="C99" s="621">
        <f>E99</f>
        <v>179.08000000000004</v>
      </c>
      <c r="D99" s="625"/>
      <c r="E99" s="626">
        <f>SUM(E100:E125)</f>
        <v>179.08000000000004</v>
      </c>
      <c r="F99" s="93"/>
      <c r="G99" s="94"/>
      <c r="H99" s="94"/>
      <c r="I99" s="90"/>
      <c r="J99" s="126"/>
      <c r="K99" s="438"/>
    </row>
    <row r="100" spans="1:11" s="62" customFormat="1" ht="30.75" customHeight="1" x14ac:dyDescent="0.25">
      <c r="A100" s="310">
        <v>76</v>
      </c>
      <c r="B100" s="282" t="s">
        <v>757</v>
      </c>
      <c r="C100" s="165">
        <f t="shared" ref="C100:C125" si="11">E100</f>
        <v>7.65</v>
      </c>
      <c r="D100" s="628"/>
      <c r="E100" s="120">
        <v>7.65</v>
      </c>
      <c r="F100" s="215" t="s">
        <v>7</v>
      </c>
      <c r="G100" s="46" t="s">
        <v>136</v>
      </c>
      <c r="H100" s="49">
        <v>33</v>
      </c>
      <c r="I100" s="259" t="s">
        <v>517</v>
      </c>
      <c r="J100" s="126"/>
      <c r="K100" s="438"/>
    </row>
    <row r="101" spans="1:11" s="62" customFormat="1" ht="15.95" customHeight="1" x14ac:dyDescent="0.25">
      <c r="A101" s="310">
        <v>77</v>
      </c>
      <c r="B101" s="283" t="s">
        <v>608</v>
      </c>
      <c r="C101" s="165">
        <f t="shared" si="11"/>
        <v>9.6999999999999993</v>
      </c>
      <c r="D101" s="628"/>
      <c r="E101" s="120">
        <v>9.6999999999999993</v>
      </c>
      <c r="F101" s="215" t="s">
        <v>7</v>
      </c>
      <c r="G101" s="292" t="s">
        <v>147</v>
      </c>
      <c r="H101" s="49">
        <v>7</v>
      </c>
      <c r="I101" s="259">
        <v>28</v>
      </c>
      <c r="J101" s="126"/>
      <c r="K101" s="438"/>
    </row>
    <row r="102" spans="1:11" s="62" customFormat="1" ht="15.95" customHeight="1" x14ac:dyDescent="0.25">
      <c r="A102" s="310">
        <v>78</v>
      </c>
      <c r="B102" s="283" t="s">
        <v>518</v>
      </c>
      <c r="C102" s="165">
        <f t="shared" si="11"/>
        <v>8.6999999999999993</v>
      </c>
      <c r="D102" s="628"/>
      <c r="E102" s="120">
        <v>8.6999999999999993</v>
      </c>
      <c r="F102" s="215" t="s">
        <v>8</v>
      </c>
      <c r="G102" s="292" t="s">
        <v>147</v>
      </c>
      <c r="H102" s="49">
        <v>8</v>
      </c>
      <c r="I102" s="259">
        <v>5</v>
      </c>
      <c r="J102" s="126"/>
      <c r="K102" s="438"/>
    </row>
    <row r="103" spans="1:11" s="62" customFormat="1" ht="24.75" customHeight="1" x14ac:dyDescent="0.25">
      <c r="A103" s="310">
        <v>79</v>
      </c>
      <c r="B103" s="284" t="s">
        <v>522</v>
      </c>
      <c r="C103" s="165">
        <f t="shared" si="11"/>
        <v>6</v>
      </c>
      <c r="D103" s="110"/>
      <c r="E103" s="120">
        <v>6</v>
      </c>
      <c r="F103" s="215" t="s">
        <v>7</v>
      </c>
      <c r="G103" s="46" t="s">
        <v>126</v>
      </c>
      <c r="H103" s="46">
        <v>17</v>
      </c>
      <c r="I103" s="46">
        <v>33</v>
      </c>
      <c r="J103" s="126"/>
      <c r="K103" s="438"/>
    </row>
    <row r="104" spans="1:11" s="62" customFormat="1" ht="26.25" customHeight="1" x14ac:dyDescent="0.25">
      <c r="A104" s="310">
        <v>80</v>
      </c>
      <c r="B104" s="282" t="s">
        <v>758</v>
      </c>
      <c r="C104" s="165">
        <f t="shared" si="11"/>
        <v>6.1</v>
      </c>
      <c r="D104" s="110"/>
      <c r="E104" s="120">
        <v>6.1</v>
      </c>
      <c r="F104" s="215" t="s">
        <v>7</v>
      </c>
      <c r="G104" s="46" t="s">
        <v>126</v>
      </c>
      <c r="H104" s="46">
        <v>14</v>
      </c>
      <c r="I104" s="46" t="s">
        <v>519</v>
      </c>
      <c r="J104" s="126"/>
      <c r="K104" s="438"/>
    </row>
    <row r="105" spans="1:11" s="62" customFormat="1" ht="15.95" customHeight="1" x14ac:dyDescent="0.25">
      <c r="A105" s="310">
        <v>81</v>
      </c>
      <c r="B105" s="285" t="s">
        <v>606</v>
      </c>
      <c r="C105" s="165">
        <f t="shared" si="11"/>
        <v>4.67</v>
      </c>
      <c r="D105" s="110"/>
      <c r="E105" s="120">
        <v>4.67</v>
      </c>
      <c r="F105" s="215" t="s">
        <v>8</v>
      </c>
      <c r="G105" s="46" t="s">
        <v>140</v>
      </c>
      <c r="H105" s="279">
        <v>26</v>
      </c>
      <c r="I105" s="46"/>
      <c r="J105" s="126"/>
      <c r="K105" s="438"/>
    </row>
    <row r="106" spans="1:11" s="62" customFormat="1" ht="15.95" customHeight="1" x14ac:dyDescent="0.25">
      <c r="A106" s="310">
        <v>82</v>
      </c>
      <c r="B106" s="285" t="s">
        <v>607</v>
      </c>
      <c r="C106" s="165">
        <f t="shared" si="11"/>
        <v>12.53</v>
      </c>
      <c r="D106" s="110"/>
      <c r="E106" s="120">
        <v>12.53</v>
      </c>
      <c r="F106" s="215" t="s">
        <v>8</v>
      </c>
      <c r="G106" s="46" t="s">
        <v>140</v>
      </c>
      <c r="H106" s="279">
        <v>27</v>
      </c>
      <c r="I106" s="46"/>
      <c r="J106" s="126"/>
      <c r="K106" s="438"/>
    </row>
    <row r="107" spans="1:11" s="62" customFormat="1" ht="27" customHeight="1" x14ac:dyDescent="0.25">
      <c r="A107" s="310">
        <v>83</v>
      </c>
      <c r="B107" s="808" t="s">
        <v>759</v>
      </c>
      <c r="C107" s="165">
        <f t="shared" si="11"/>
        <v>5.86</v>
      </c>
      <c r="D107" s="110"/>
      <c r="E107" s="120">
        <v>5.86</v>
      </c>
      <c r="F107" s="215" t="s">
        <v>8</v>
      </c>
      <c r="G107" s="46" t="s">
        <v>146</v>
      </c>
      <c r="H107" s="279">
        <v>17</v>
      </c>
      <c r="I107" s="46"/>
      <c r="J107" s="126"/>
      <c r="K107" s="438"/>
    </row>
    <row r="108" spans="1:11" s="62" customFormat="1" ht="25.5" customHeight="1" x14ac:dyDescent="0.25">
      <c r="A108" s="310">
        <v>84</v>
      </c>
      <c r="B108" s="808" t="s">
        <v>760</v>
      </c>
      <c r="C108" s="165">
        <f t="shared" si="11"/>
        <v>4</v>
      </c>
      <c r="D108" s="110"/>
      <c r="E108" s="120">
        <v>4</v>
      </c>
      <c r="F108" s="215" t="s">
        <v>8</v>
      </c>
      <c r="G108" s="46" t="s">
        <v>135</v>
      </c>
      <c r="H108" s="279">
        <v>1</v>
      </c>
      <c r="I108" s="46"/>
      <c r="J108" s="126"/>
      <c r="K108" s="438"/>
    </row>
    <row r="109" spans="1:11" s="62" customFormat="1" ht="25.5" customHeight="1" x14ac:dyDescent="0.25">
      <c r="A109" s="310">
        <v>85</v>
      </c>
      <c r="B109" s="808" t="s">
        <v>761</v>
      </c>
      <c r="C109" s="165">
        <f t="shared" si="11"/>
        <v>4.5999999999999996</v>
      </c>
      <c r="D109" s="110"/>
      <c r="E109" s="120">
        <v>4.5999999999999996</v>
      </c>
      <c r="F109" s="215" t="s">
        <v>8</v>
      </c>
      <c r="G109" s="46" t="s">
        <v>135</v>
      </c>
      <c r="H109" s="279">
        <v>2</v>
      </c>
      <c r="I109" s="46"/>
      <c r="J109" s="126"/>
      <c r="K109" s="438"/>
    </row>
    <row r="110" spans="1:11" s="62" customFormat="1" ht="27" customHeight="1" x14ac:dyDescent="0.25">
      <c r="A110" s="310">
        <v>86</v>
      </c>
      <c r="B110" s="808" t="s">
        <v>762</v>
      </c>
      <c r="C110" s="165">
        <f t="shared" si="11"/>
        <v>6</v>
      </c>
      <c r="D110" s="110"/>
      <c r="E110" s="120">
        <v>6</v>
      </c>
      <c r="F110" s="215" t="s">
        <v>7</v>
      </c>
      <c r="G110" s="46" t="s">
        <v>126</v>
      </c>
      <c r="H110" s="279">
        <v>7</v>
      </c>
      <c r="I110" s="46"/>
      <c r="J110" s="126"/>
      <c r="K110" s="438"/>
    </row>
    <row r="111" spans="1:11" s="62" customFormat="1" ht="29.25" customHeight="1" x14ac:dyDescent="0.25">
      <c r="A111" s="310">
        <v>87</v>
      </c>
      <c r="B111" s="808" t="s">
        <v>762</v>
      </c>
      <c r="C111" s="165">
        <f t="shared" si="11"/>
        <v>6.02</v>
      </c>
      <c r="D111" s="110"/>
      <c r="E111" s="120">
        <v>6.02</v>
      </c>
      <c r="F111" s="215" t="s">
        <v>7</v>
      </c>
      <c r="G111" s="46" t="s">
        <v>126</v>
      </c>
      <c r="H111" s="279">
        <v>6</v>
      </c>
      <c r="I111" s="46"/>
      <c r="J111" s="126"/>
      <c r="K111" s="438"/>
    </row>
    <row r="112" spans="1:11" s="62" customFormat="1" ht="26.25" customHeight="1" x14ac:dyDescent="0.25">
      <c r="A112" s="310">
        <v>88</v>
      </c>
      <c r="B112" s="808" t="s">
        <v>763</v>
      </c>
      <c r="C112" s="165">
        <f t="shared" si="11"/>
        <v>5.2</v>
      </c>
      <c r="D112" s="110"/>
      <c r="E112" s="120">
        <v>5.2</v>
      </c>
      <c r="F112" s="215" t="s">
        <v>7</v>
      </c>
      <c r="G112" s="46" t="s">
        <v>126</v>
      </c>
      <c r="H112" s="279">
        <v>16</v>
      </c>
      <c r="I112" s="46"/>
      <c r="J112" s="126"/>
      <c r="K112" s="438"/>
    </row>
    <row r="113" spans="1:11" s="62" customFormat="1" ht="27" customHeight="1" x14ac:dyDescent="0.25">
      <c r="A113" s="310">
        <v>89</v>
      </c>
      <c r="B113" s="808" t="s">
        <v>764</v>
      </c>
      <c r="C113" s="165">
        <f t="shared" si="11"/>
        <v>7</v>
      </c>
      <c r="D113" s="110"/>
      <c r="E113" s="120">
        <v>7</v>
      </c>
      <c r="F113" s="215" t="s">
        <v>7</v>
      </c>
      <c r="G113" s="46" t="s">
        <v>136</v>
      </c>
      <c r="H113" s="279">
        <v>70</v>
      </c>
      <c r="I113" s="46"/>
      <c r="J113" s="126"/>
      <c r="K113" s="438"/>
    </row>
    <row r="114" spans="1:11" s="62" customFormat="1" ht="28.5" customHeight="1" x14ac:dyDescent="0.25">
      <c r="A114" s="310">
        <v>90</v>
      </c>
      <c r="B114" s="808" t="s">
        <v>765</v>
      </c>
      <c r="C114" s="165">
        <f t="shared" si="11"/>
        <v>5.56</v>
      </c>
      <c r="D114" s="110"/>
      <c r="E114" s="120">
        <v>5.56</v>
      </c>
      <c r="F114" s="215" t="s">
        <v>7</v>
      </c>
      <c r="G114" s="46" t="s">
        <v>142</v>
      </c>
      <c r="H114" s="279">
        <v>91</v>
      </c>
      <c r="I114" s="46"/>
      <c r="J114" s="126"/>
      <c r="K114" s="438"/>
    </row>
    <row r="115" spans="1:11" s="62" customFormat="1" ht="26.25" customHeight="1" x14ac:dyDescent="0.25">
      <c r="A115" s="310">
        <v>91</v>
      </c>
      <c r="B115" s="808" t="s">
        <v>766</v>
      </c>
      <c r="C115" s="165">
        <f t="shared" si="11"/>
        <v>4</v>
      </c>
      <c r="D115" s="110"/>
      <c r="E115" s="120">
        <v>4</v>
      </c>
      <c r="F115" s="215" t="s">
        <v>7</v>
      </c>
      <c r="G115" s="46" t="s">
        <v>142</v>
      </c>
      <c r="H115" s="279">
        <v>97</v>
      </c>
      <c r="I115" s="46"/>
      <c r="J115" s="126"/>
      <c r="K115" s="438"/>
    </row>
    <row r="116" spans="1:11" s="62" customFormat="1" ht="28.5" customHeight="1" x14ac:dyDescent="0.25">
      <c r="A116" s="310">
        <v>92</v>
      </c>
      <c r="B116" s="808" t="s">
        <v>767</v>
      </c>
      <c r="C116" s="165">
        <f t="shared" si="11"/>
        <v>10</v>
      </c>
      <c r="D116" s="110"/>
      <c r="E116" s="120">
        <v>10</v>
      </c>
      <c r="F116" s="215" t="s">
        <v>7</v>
      </c>
      <c r="G116" s="46" t="s">
        <v>152</v>
      </c>
      <c r="H116" s="279">
        <v>72</v>
      </c>
      <c r="I116" s="46"/>
      <c r="J116" s="126"/>
      <c r="K116" s="438"/>
    </row>
    <row r="117" spans="1:11" s="62" customFormat="1" ht="27.75" customHeight="1" x14ac:dyDescent="0.25">
      <c r="A117" s="310">
        <v>93</v>
      </c>
      <c r="B117" s="808" t="s">
        <v>768</v>
      </c>
      <c r="C117" s="165">
        <f t="shared" si="11"/>
        <v>1.81</v>
      </c>
      <c r="D117" s="110"/>
      <c r="E117" s="120">
        <v>1.81</v>
      </c>
      <c r="F117" s="215" t="s">
        <v>8</v>
      </c>
      <c r="G117" s="46" t="s">
        <v>147</v>
      </c>
      <c r="H117" s="279">
        <v>52</v>
      </c>
      <c r="I117" s="46"/>
      <c r="J117" s="126"/>
      <c r="K117" s="438"/>
    </row>
    <row r="118" spans="1:11" s="62" customFormat="1" ht="27.75" customHeight="1" x14ac:dyDescent="0.25">
      <c r="A118" s="310">
        <v>94</v>
      </c>
      <c r="B118" s="808" t="s">
        <v>768</v>
      </c>
      <c r="C118" s="165">
        <f t="shared" si="11"/>
        <v>9.6999999999999993</v>
      </c>
      <c r="D118" s="110"/>
      <c r="E118" s="120">
        <v>9.6999999999999993</v>
      </c>
      <c r="F118" s="215" t="s">
        <v>8</v>
      </c>
      <c r="G118" s="46" t="s">
        <v>147</v>
      </c>
      <c r="H118" s="279">
        <v>34</v>
      </c>
      <c r="I118" s="46"/>
      <c r="J118" s="126"/>
      <c r="K118" s="438"/>
    </row>
    <row r="119" spans="1:11" s="62" customFormat="1" ht="25.5" customHeight="1" x14ac:dyDescent="0.25">
      <c r="A119" s="310">
        <v>95</v>
      </c>
      <c r="B119" s="808" t="s">
        <v>769</v>
      </c>
      <c r="C119" s="165">
        <f t="shared" si="11"/>
        <v>7.25</v>
      </c>
      <c r="D119" s="110"/>
      <c r="E119" s="120">
        <v>7.25</v>
      </c>
      <c r="F119" s="215" t="s">
        <v>8</v>
      </c>
      <c r="G119" s="46" t="s">
        <v>147</v>
      </c>
      <c r="H119" s="279">
        <v>35</v>
      </c>
      <c r="I119" s="46"/>
      <c r="J119" s="126"/>
      <c r="K119" s="438"/>
    </row>
    <row r="120" spans="1:11" s="62" customFormat="1" ht="25.5" customHeight="1" x14ac:dyDescent="0.25">
      <c r="A120" s="310">
        <v>96</v>
      </c>
      <c r="B120" s="808" t="s">
        <v>770</v>
      </c>
      <c r="C120" s="47">
        <f t="shared" si="11"/>
        <v>5.9</v>
      </c>
      <c r="D120" s="110"/>
      <c r="E120" s="280">
        <v>5.9</v>
      </c>
      <c r="F120" s="113" t="s">
        <v>7</v>
      </c>
      <c r="G120" s="113" t="s">
        <v>135</v>
      </c>
      <c r="H120" s="113">
        <v>44</v>
      </c>
      <c r="I120" s="113" t="s">
        <v>520</v>
      </c>
      <c r="J120" s="126"/>
      <c r="K120" s="438"/>
    </row>
    <row r="121" spans="1:11" s="62" customFormat="1" ht="30.75" customHeight="1" x14ac:dyDescent="0.25">
      <c r="A121" s="310">
        <v>97</v>
      </c>
      <c r="B121" s="281" t="s">
        <v>771</v>
      </c>
      <c r="C121" s="47">
        <f t="shared" si="11"/>
        <v>5</v>
      </c>
      <c r="D121" s="110"/>
      <c r="E121" s="280">
        <v>5</v>
      </c>
      <c r="F121" s="49" t="s">
        <v>8</v>
      </c>
      <c r="G121" s="113" t="s">
        <v>149</v>
      </c>
      <c r="H121" s="113">
        <v>78</v>
      </c>
      <c r="I121" s="113">
        <v>25</v>
      </c>
      <c r="J121" s="126"/>
      <c r="K121" s="438"/>
    </row>
    <row r="122" spans="1:11" s="62" customFormat="1" ht="15.95" customHeight="1" x14ac:dyDescent="0.25">
      <c r="A122" s="310">
        <v>98</v>
      </c>
      <c r="B122" s="106" t="s">
        <v>724</v>
      </c>
      <c r="C122" s="47">
        <f t="shared" si="11"/>
        <v>7.97</v>
      </c>
      <c r="D122" s="110"/>
      <c r="E122" s="276">
        <v>7.97</v>
      </c>
      <c r="F122" s="170" t="s">
        <v>8</v>
      </c>
      <c r="G122" s="274" t="s">
        <v>135</v>
      </c>
      <c r="H122" s="274">
        <v>24</v>
      </c>
      <c r="I122" s="274" t="s">
        <v>725</v>
      </c>
      <c r="J122" s="126"/>
      <c r="K122" s="438"/>
    </row>
    <row r="123" spans="1:11" s="62" customFormat="1" ht="29.25" customHeight="1" x14ac:dyDescent="0.25">
      <c r="A123" s="310">
        <v>99</v>
      </c>
      <c r="B123" s="808" t="s">
        <v>772</v>
      </c>
      <c r="C123" s="47">
        <f t="shared" si="11"/>
        <v>4.9000000000000004</v>
      </c>
      <c r="D123" s="110"/>
      <c r="E123" s="280">
        <v>4.9000000000000004</v>
      </c>
      <c r="F123" s="49" t="s">
        <v>8</v>
      </c>
      <c r="G123" s="113" t="s">
        <v>137</v>
      </c>
      <c r="H123" s="113">
        <v>58</v>
      </c>
      <c r="I123" s="113">
        <v>54.52</v>
      </c>
      <c r="J123" s="126"/>
      <c r="K123" s="438"/>
    </row>
    <row r="124" spans="1:11" s="62" customFormat="1" ht="45" customHeight="1" x14ac:dyDescent="0.25">
      <c r="A124" s="310">
        <v>100</v>
      </c>
      <c r="B124" s="281" t="s">
        <v>521</v>
      </c>
      <c r="C124" s="47">
        <f t="shared" si="11"/>
        <v>17.46</v>
      </c>
      <c r="D124" s="110"/>
      <c r="E124" s="120">
        <v>17.46</v>
      </c>
      <c r="F124" s="49" t="s">
        <v>7</v>
      </c>
      <c r="G124" s="46" t="s">
        <v>140</v>
      </c>
      <c r="H124" s="46">
        <v>15</v>
      </c>
      <c r="I124" s="46">
        <v>18</v>
      </c>
      <c r="J124" s="126"/>
      <c r="K124" s="438"/>
    </row>
    <row r="125" spans="1:11" s="62" customFormat="1" ht="30.75" customHeight="1" x14ac:dyDescent="0.25">
      <c r="A125" s="310">
        <v>101</v>
      </c>
      <c r="B125" s="281" t="s">
        <v>703</v>
      </c>
      <c r="C125" s="47">
        <f t="shared" si="11"/>
        <v>5.5</v>
      </c>
      <c r="D125" s="110"/>
      <c r="E125" s="280">
        <v>5.5</v>
      </c>
      <c r="F125" s="49" t="s">
        <v>7</v>
      </c>
      <c r="G125" s="113" t="s">
        <v>142</v>
      </c>
      <c r="H125" s="113">
        <v>44</v>
      </c>
      <c r="I125" s="113">
        <v>49</v>
      </c>
      <c r="J125" s="126"/>
      <c r="K125" s="438"/>
    </row>
    <row r="126" spans="1:11" s="62" customFormat="1" ht="45" customHeight="1" x14ac:dyDescent="0.25">
      <c r="A126" s="619">
        <v>6</v>
      </c>
      <c r="B126" s="624" t="s">
        <v>244</v>
      </c>
      <c r="C126" s="621">
        <f>E126</f>
        <v>1879.5700000000002</v>
      </c>
      <c r="D126" s="625"/>
      <c r="E126" s="626">
        <f>E127+E143+E144+E145+E146+E154+E157+E168+E169+E170+E171+E176+E180+E184+E185+E186</f>
        <v>1879.5700000000002</v>
      </c>
      <c r="F126" s="93"/>
      <c r="G126" s="94"/>
      <c r="H126" s="94"/>
      <c r="I126" s="90"/>
      <c r="J126" s="126"/>
      <c r="K126" s="438"/>
    </row>
    <row r="127" spans="1:11" s="62" customFormat="1" ht="18" customHeight="1" x14ac:dyDescent="0.25">
      <c r="A127" s="211">
        <v>0</v>
      </c>
      <c r="B127" s="688" t="s">
        <v>213</v>
      </c>
      <c r="C127" s="629">
        <f>E127</f>
        <v>67.599999999999994</v>
      </c>
      <c r="D127" s="99"/>
      <c r="E127" s="630">
        <f>SUM(E128:E142)</f>
        <v>67.599999999999994</v>
      </c>
      <c r="F127" s="93"/>
      <c r="G127" s="94"/>
      <c r="H127" s="94"/>
      <c r="I127" s="90"/>
      <c r="J127" s="126"/>
      <c r="K127" s="438"/>
    </row>
    <row r="128" spans="1:11" s="62" customFormat="1" ht="28.5" customHeight="1" x14ac:dyDescent="0.25">
      <c r="A128" s="310">
        <v>102</v>
      </c>
      <c r="B128" s="260" t="s">
        <v>471</v>
      </c>
      <c r="C128" s="47">
        <v>5</v>
      </c>
      <c r="D128" s="288"/>
      <c r="E128" s="249">
        <v>5</v>
      </c>
      <c r="F128" s="171" t="s">
        <v>247</v>
      </c>
      <c r="G128" s="179" t="s">
        <v>146</v>
      </c>
      <c r="H128" s="49"/>
      <c r="I128" s="259"/>
      <c r="J128" s="126"/>
      <c r="K128" s="438"/>
    </row>
    <row r="129" spans="1:11" s="62" customFormat="1" ht="30" customHeight="1" x14ac:dyDescent="0.25">
      <c r="A129" s="310">
        <v>103</v>
      </c>
      <c r="B129" s="260" t="s">
        <v>472</v>
      </c>
      <c r="C129" s="47">
        <v>5</v>
      </c>
      <c r="D129" s="47"/>
      <c r="E129" s="249">
        <v>5</v>
      </c>
      <c r="F129" s="171" t="s">
        <v>247</v>
      </c>
      <c r="G129" s="179" t="s">
        <v>473</v>
      </c>
      <c r="H129" s="49"/>
      <c r="I129" s="259"/>
      <c r="J129" s="126"/>
      <c r="K129" s="438"/>
    </row>
    <row r="130" spans="1:11" s="62" customFormat="1" ht="26.25" customHeight="1" x14ac:dyDescent="0.25">
      <c r="A130" s="310">
        <v>104</v>
      </c>
      <c r="B130" s="260" t="s">
        <v>474</v>
      </c>
      <c r="C130" s="165">
        <f t="shared" ref="C130:C142" si="12">E130</f>
        <v>10</v>
      </c>
      <c r="D130" s="165"/>
      <c r="E130" s="166">
        <v>10</v>
      </c>
      <c r="F130" s="215" t="s">
        <v>247</v>
      </c>
      <c r="G130" s="53" t="s">
        <v>435</v>
      </c>
      <c r="H130" s="49"/>
      <c r="I130" s="259"/>
      <c r="J130" s="126"/>
      <c r="K130" s="438"/>
    </row>
    <row r="131" spans="1:11" s="62" customFormat="1" ht="30.75" customHeight="1" x14ac:dyDescent="0.25">
      <c r="A131" s="310">
        <v>105</v>
      </c>
      <c r="B131" s="260" t="s">
        <v>475</v>
      </c>
      <c r="C131" s="165">
        <f t="shared" si="12"/>
        <v>3.6</v>
      </c>
      <c r="D131" s="165"/>
      <c r="E131" s="166">
        <v>3.6</v>
      </c>
      <c r="F131" s="215" t="s">
        <v>247</v>
      </c>
      <c r="G131" s="53" t="s">
        <v>476</v>
      </c>
      <c r="H131" s="49"/>
      <c r="I131" s="259"/>
      <c r="J131" s="126"/>
      <c r="K131" s="438"/>
    </row>
    <row r="132" spans="1:11" s="62" customFormat="1" ht="29.25" customHeight="1" x14ac:dyDescent="0.25">
      <c r="A132" s="310">
        <v>106</v>
      </c>
      <c r="B132" s="261" t="s">
        <v>609</v>
      </c>
      <c r="C132" s="165">
        <f>E132</f>
        <v>4</v>
      </c>
      <c r="D132" s="165"/>
      <c r="E132" s="166">
        <v>4</v>
      </c>
      <c r="F132" s="215" t="s">
        <v>247</v>
      </c>
      <c r="G132" s="53" t="s">
        <v>142</v>
      </c>
      <c r="H132" s="49"/>
      <c r="I132" s="259"/>
      <c r="J132" s="126"/>
      <c r="K132" s="438"/>
    </row>
    <row r="133" spans="1:11" s="62" customFormat="1" ht="26.25" customHeight="1" x14ac:dyDescent="0.25">
      <c r="A133" s="310">
        <v>107</v>
      </c>
      <c r="B133" s="261" t="s">
        <v>609</v>
      </c>
      <c r="C133" s="165">
        <f t="shared" si="12"/>
        <v>4</v>
      </c>
      <c r="D133" s="165"/>
      <c r="E133" s="166">
        <v>4</v>
      </c>
      <c r="F133" s="215" t="s">
        <v>247</v>
      </c>
      <c r="G133" s="53" t="s">
        <v>136</v>
      </c>
      <c r="H133" s="49"/>
      <c r="I133" s="259"/>
      <c r="J133" s="126"/>
      <c r="K133" s="438"/>
    </row>
    <row r="134" spans="1:11" s="62" customFormat="1" ht="30.75" customHeight="1" x14ac:dyDescent="0.25">
      <c r="A134" s="310">
        <v>108</v>
      </c>
      <c r="B134" s="261" t="s">
        <v>609</v>
      </c>
      <c r="C134" s="165">
        <f>E134</f>
        <v>4</v>
      </c>
      <c r="D134" s="165"/>
      <c r="E134" s="166">
        <v>4</v>
      </c>
      <c r="F134" s="215" t="s">
        <v>247</v>
      </c>
      <c r="G134" s="291" t="s">
        <v>147</v>
      </c>
      <c r="H134" s="49"/>
      <c r="I134" s="259"/>
      <c r="J134" s="126"/>
      <c r="K134" s="438"/>
    </row>
    <row r="135" spans="1:11" s="62" customFormat="1" ht="30" customHeight="1" x14ac:dyDescent="0.25">
      <c r="A135" s="310">
        <v>109</v>
      </c>
      <c r="B135" s="261" t="s">
        <v>609</v>
      </c>
      <c r="C135" s="165">
        <f>E135</f>
        <v>4</v>
      </c>
      <c r="D135" s="165"/>
      <c r="E135" s="166">
        <v>4</v>
      </c>
      <c r="F135" s="215" t="s">
        <v>247</v>
      </c>
      <c r="G135" s="53" t="s">
        <v>148</v>
      </c>
      <c r="H135" s="49"/>
      <c r="I135" s="259"/>
      <c r="J135" s="126"/>
      <c r="K135" s="438"/>
    </row>
    <row r="136" spans="1:11" s="62" customFormat="1" ht="30.75" customHeight="1" x14ac:dyDescent="0.25">
      <c r="A136" s="310">
        <v>110</v>
      </c>
      <c r="B136" s="261" t="s">
        <v>609</v>
      </c>
      <c r="C136" s="165">
        <f t="shared" si="12"/>
        <v>4</v>
      </c>
      <c r="D136" s="165"/>
      <c r="E136" s="166">
        <v>4</v>
      </c>
      <c r="F136" s="215" t="s">
        <v>247</v>
      </c>
      <c r="G136" s="53" t="s">
        <v>126</v>
      </c>
      <c r="H136" s="49"/>
      <c r="I136" s="259"/>
      <c r="J136" s="126"/>
      <c r="K136" s="438"/>
    </row>
    <row r="137" spans="1:11" s="62" customFormat="1" ht="30.75" customHeight="1" x14ac:dyDescent="0.25">
      <c r="A137" s="310">
        <v>111</v>
      </c>
      <c r="B137" s="261" t="s">
        <v>609</v>
      </c>
      <c r="C137" s="165">
        <f>E137</f>
        <v>4</v>
      </c>
      <c r="D137" s="165"/>
      <c r="E137" s="166">
        <v>4</v>
      </c>
      <c r="F137" s="215" t="s">
        <v>247</v>
      </c>
      <c r="G137" s="53" t="s">
        <v>146</v>
      </c>
      <c r="H137" s="49"/>
      <c r="I137" s="259"/>
      <c r="J137" s="126"/>
      <c r="K137" s="438"/>
    </row>
    <row r="138" spans="1:11" s="62" customFormat="1" ht="30" customHeight="1" x14ac:dyDescent="0.25">
      <c r="A138" s="310">
        <v>112</v>
      </c>
      <c r="B138" s="261" t="s">
        <v>609</v>
      </c>
      <c r="C138" s="165">
        <f>E138</f>
        <v>4</v>
      </c>
      <c r="D138" s="165"/>
      <c r="E138" s="166">
        <v>4</v>
      </c>
      <c r="F138" s="215" t="s">
        <v>247</v>
      </c>
      <c r="G138" s="53" t="s">
        <v>135</v>
      </c>
      <c r="H138" s="49"/>
      <c r="I138" s="259"/>
      <c r="J138" s="126"/>
      <c r="K138" s="438"/>
    </row>
    <row r="139" spans="1:11" s="62" customFormat="1" ht="30.75" customHeight="1" x14ac:dyDescent="0.25">
      <c r="A139" s="310">
        <v>113</v>
      </c>
      <c r="B139" s="261" t="s">
        <v>609</v>
      </c>
      <c r="C139" s="165">
        <f>E139</f>
        <v>4</v>
      </c>
      <c r="D139" s="165"/>
      <c r="E139" s="166">
        <v>4</v>
      </c>
      <c r="F139" s="215" t="s">
        <v>247</v>
      </c>
      <c r="G139" s="53" t="s">
        <v>546</v>
      </c>
      <c r="H139" s="49"/>
      <c r="I139" s="259"/>
      <c r="J139" s="126"/>
      <c r="K139" s="438"/>
    </row>
    <row r="140" spans="1:11" s="62" customFormat="1" ht="27.75" customHeight="1" x14ac:dyDescent="0.25">
      <c r="A140" s="310">
        <v>114</v>
      </c>
      <c r="B140" s="261" t="s">
        <v>609</v>
      </c>
      <c r="C140" s="165">
        <f>E140</f>
        <v>4</v>
      </c>
      <c r="D140" s="165"/>
      <c r="E140" s="166">
        <v>4</v>
      </c>
      <c r="F140" s="215" t="s">
        <v>247</v>
      </c>
      <c r="G140" s="53" t="s">
        <v>137</v>
      </c>
      <c r="H140" s="49"/>
      <c r="I140" s="259"/>
      <c r="J140" s="126"/>
      <c r="K140" s="438"/>
    </row>
    <row r="141" spans="1:11" s="62" customFormat="1" ht="27.75" customHeight="1" x14ac:dyDescent="0.25">
      <c r="A141" s="310">
        <v>115</v>
      </c>
      <c r="B141" s="261" t="s">
        <v>609</v>
      </c>
      <c r="C141" s="165">
        <f t="shared" ref="C141" si="13">E141</f>
        <v>4</v>
      </c>
      <c r="D141" s="165"/>
      <c r="E141" s="166">
        <v>4</v>
      </c>
      <c r="F141" s="215" t="s">
        <v>247</v>
      </c>
      <c r="G141" s="53" t="s">
        <v>149</v>
      </c>
      <c r="H141" s="49"/>
      <c r="I141" s="259"/>
      <c r="J141" s="126"/>
      <c r="K141" s="438"/>
    </row>
    <row r="142" spans="1:11" s="62" customFormat="1" ht="24.75" customHeight="1" x14ac:dyDescent="0.25">
      <c r="A142" s="310">
        <v>116</v>
      </c>
      <c r="B142" s="261" t="s">
        <v>609</v>
      </c>
      <c r="C142" s="165">
        <f t="shared" si="12"/>
        <v>4</v>
      </c>
      <c r="D142" s="165"/>
      <c r="E142" s="166">
        <v>4</v>
      </c>
      <c r="F142" s="215" t="s">
        <v>247</v>
      </c>
      <c r="G142" s="53" t="s">
        <v>152</v>
      </c>
      <c r="H142" s="49"/>
      <c r="I142" s="259"/>
      <c r="J142" s="126"/>
      <c r="K142" s="438"/>
    </row>
    <row r="143" spans="1:11" s="62" customFormat="1" ht="18" customHeight="1" x14ac:dyDescent="0.25">
      <c r="A143" s="211">
        <v>0</v>
      </c>
      <c r="B143" s="688" t="s">
        <v>318</v>
      </c>
      <c r="C143" s="92"/>
      <c r="D143" s="99"/>
      <c r="E143" s="97"/>
      <c r="F143" s="93"/>
      <c r="G143" s="94"/>
      <c r="H143" s="94"/>
      <c r="I143" s="90"/>
      <c r="J143" s="126"/>
      <c r="K143" s="438"/>
    </row>
    <row r="144" spans="1:11" s="62" customFormat="1" ht="18" customHeight="1" x14ac:dyDescent="0.25">
      <c r="A144" s="212">
        <v>0</v>
      </c>
      <c r="B144" s="688" t="s">
        <v>216</v>
      </c>
      <c r="C144" s="92"/>
      <c r="D144" s="99"/>
      <c r="E144" s="97"/>
      <c r="F144" s="93"/>
      <c r="G144" s="94"/>
      <c r="H144" s="94"/>
      <c r="I144" s="90"/>
      <c r="J144" s="126"/>
      <c r="K144" s="438"/>
    </row>
    <row r="145" spans="1:11" s="62" customFormat="1" ht="18" customHeight="1" x14ac:dyDescent="0.25">
      <c r="A145" s="212">
        <v>0</v>
      </c>
      <c r="B145" s="688" t="s">
        <v>218</v>
      </c>
      <c r="C145" s="92"/>
      <c r="D145" s="99"/>
      <c r="E145" s="97"/>
      <c r="F145" s="93"/>
      <c r="G145" s="94"/>
      <c r="H145" s="94"/>
      <c r="I145" s="90"/>
      <c r="J145" s="126"/>
      <c r="K145" s="438"/>
    </row>
    <row r="146" spans="1:11" s="62" customFormat="1" ht="28.5" customHeight="1" x14ac:dyDescent="0.25">
      <c r="A146" s="211">
        <v>0</v>
      </c>
      <c r="B146" s="809" t="s">
        <v>773</v>
      </c>
      <c r="C146" s="648">
        <f>E146</f>
        <v>3.74</v>
      </c>
      <c r="D146" s="719"/>
      <c r="E146" s="717">
        <f>SUM(E147:E153)</f>
        <v>3.74</v>
      </c>
      <c r="F146" s="93"/>
      <c r="G146" s="94"/>
      <c r="H146" s="94"/>
      <c r="I146" s="90"/>
      <c r="J146" s="126"/>
      <c r="K146" s="438"/>
    </row>
    <row r="147" spans="1:11" s="62" customFormat="1" ht="18" customHeight="1" x14ac:dyDescent="0.25">
      <c r="A147" s="310">
        <v>117</v>
      </c>
      <c r="B147" s="51" t="s">
        <v>547</v>
      </c>
      <c r="C147" s="47">
        <f t="shared" ref="C147:C153" si="14">E147</f>
        <v>0.23</v>
      </c>
      <c r="D147" s="214"/>
      <c r="E147" s="249">
        <v>0.23</v>
      </c>
      <c r="F147" s="170" t="s">
        <v>217</v>
      </c>
      <c r="G147" s="170" t="s">
        <v>135</v>
      </c>
      <c r="H147" s="170">
        <v>35</v>
      </c>
      <c r="I147" s="251">
        <v>84</v>
      </c>
      <c r="J147" s="126"/>
      <c r="K147" s="438"/>
    </row>
    <row r="148" spans="1:11" s="62" customFormat="1" ht="18" customHeight="1" x14ac:dyDescent="0.25">
      <c r="A148" s="310">
        <v>118</v>
      </c>
      <c r="B148" s="57" t="s">
        <v>550</v>
      </c>
      <c r="C148" s="47">
        <f t="shared" si="14"/>
        <v>0.5</v>
      </c>
      <c r="D148" s="213"/>
      <c r="E148" s="169">
        <v>0.5</v>
      </c>
      <c r="F148" s="170" t="s">
        <v>7</v>
      </c>
      <c r="G148" s="170" t="s">
        <v>135</v>
      </c>
      <c r="H148" s="170">
        <v>49</v>
      </c>
      <c r="I148" s="251" t="s">
        <v>726</v>
      </c>
      <c r="J148" s="126"/>
      <c r="K148" s="438"/>
    </row>
    <row r="149" spans="1:11" s="62" customFormat="1" ht="18" customHeight="1" x14ac:dyDescent="0.25">
      <c r="A149" s="310">
        <v>119</v>
      </c>
      <c r="B149" s="45" t="s">
        <v>548</v>
      </c>
      <c r="C149" s="47">
        <f t="shared" si="14"/>
        <v>0.98</v>
      </c>
      <c r="D149" s="213"/>
      <c r="E149" s="169">
        <v>0.98</v>
      </c>
      <c r="F149" s="265" t="s">
        <v>8</v>
      </c>
      <c r="G149" s="170" t="s">
        <v>137</v>
      </c>
      <c r="H149" s="170">
        <v>54</v>
      </c>
      <c r="I149" s="170">
        <v>75</v>
      </c>
      <c r="J149" s="126"/>
      <c r="K149" s="438"/>
    </row>
    <row r="150" spans="1:11" s="62" customFormat="1" ht="18" customHeight="1" x14ac:dyDescent="0.25">
      <c r="A150" s="310">
        <v>120</v>
      </c>
      <c r="B150" s="45" t="s">
        <v>478</v>
      </c>
      <c r="C150" s="47">
        <f t="shared" si="14"/>
        <v>0.6</v>
      </c>
      <c r="D150" s="213"/>
      <c r="E150" s="169">
        <v>0.6</v>
      </c>
      <c r="F150" s="265" t="s">
        <v>8</v>
      </c>
      <c r="G150" s="170" t="s">
        <v>137</v>
      </c>
      <c r="H150" s="170">
        <v>51</v>
      </c>
      <c r="I150" s="170">
        <v>40</v>
      </c>
      <c r="J150" s="126"/>
      <c r="K150" s="438"/>
    </row>
    <row r="151" spans="1:11" s="62" customFormat="1" ht="18" customHeight="1" x14ac:dyDescent="0.25">
      <c r="A151" s="310">
        <v>121</v>
      </c>
      <c r="B151" s="45" t="s">
        <v>549</v>
      </c>
      <c r="C151" s="47">
        <f t="shared" si="14"/>
        <v>0.56000000000000005</v>
      </c>
      <c r="D151" s="213"/>
      <c r="E151" s="169">
        <v>0.56000000000000005</v>
      </c>
      <c r="F151" s="265" t="s">
        <v>8</v>
      </c>
      <c r="G151" s="264" t="s">
        <v>140</v>
      </c>
      <c r="H151" s="170"/>
      <c r="I151" s="170"/>
      <c r="J151" s="126"/>
      <c r="K151" s="438"/>
    </row>
    <row r="152" spans="1:11" s="62" customFormat="1" ht="18" customHeight="1" x14ac:dyDescent="0.25">
      <c r="A152" s="310">
        <v>122</v>
      </c>
      <c r="B152" s="309" t="s">
        <v>554</v>
      </c>
      <c r="C152" s="47">
        <f t="shared" si="14"/>
        <v>0.52</v>
      </c>
      <c r="D152" s="47"/>
      <c r="E152" s="108">
        <v>0.52</v>
      </c>
      <c r="F152" s="170" t="s">
        <v>7</v>
      </c>
      <c r="G152" s="49" t="s">
        <v>148</v>
      </c>
      <c r="H152" s="49">
        <v>50</v>
      </c>
      <c r="I152" s="236">
        <v>99</v>
      </c>
      <c r="K152" s="438"/>
    </row>
    <row r="153" spans="1:11" s="62" customFormat="1" ht="18" customHeight="1" x14ac:dyDescent="0.25">
      <c r="A153" s="310">
        <v>123</v>
      </c>
      <c r="B153" s="309" t="s">
        <v>555</v>
      </c>
      <c r="C153" s="47">
        <f t="shared" si="14"/>
        <v>0.35</v>
      </c>
      <c r="D153" s="47"/>
      <c r="E153" s="108">
        <v>0.35</v>
      </c>
      <c r="F153" s="170" t="s">
        <v>7</v>
      </c>
      <c r="G153" s="49" t="s">
        <v>148</v>
      </c>
      <c r="H153" s="49">
        <v>50</v>
      </c>
      <c r="I153" s="236">
        <v>282</v>
      </c>
      <c r="K153" s="438"/>
    </row>
    <row r="154" spans="1:11" s="62" customFormat="1" ht="27" customHeight="1" x14ac:dyDescent="0.25">
      <c r="A154" s="211">
        <v>0</v>
      </c>
      <c r="B154" s="809" t="s">
        <v>774</v>
      </c>
      <c r="C154" s="631">
        <f>E154</f>
        <v>2.82</v>
      </c>
      <c r="D154" s="632"/>
      <c r="E154" s="633">
        <f>E155+E156</f>
        <v>2.82</v>
      </c>
      <c r="F154" s="93"/>
      <c r="G154" s="94"/>
      <c r="H154" s="94"/>
      <c r="I154" s="90"/>
      <c r="J154" s="126"/>
      <c r="K154" s="438"/>
    </row>
    <row r="155" spans="1:11" s="62" customFormat="1" ht="30.75" customHeight="1" x14ac:dyDescent="0.25">
      <c r="A155" s="310">
        <v>124</v>
      </c>
      <c r="B155" s="266" t="s">
        <v>479</v>
      </c>
      <c r="C155" s="267">
        <f>E155</f>
        <v>1.9</v>
      </c>
      <c r="D155" s="268"/>
      <c r="E155" s="268">
        <v>1.9</v>
      </c>
      <c r="F155" s="269" t="s">
        <v>7</v>
      </c>
      <c r="G155" s="49" t="s">
        <v>126</v>
      </c>
      <c r="H155" s="270"/>
      <c r="I155" s="259"/>
      <c r="J155" s="126"/>
      <c r="K155" s="438"/>
    </row>
    <row r="156" spans="1:11" s="62" customFormat="1" ht="18" customHeight="1" x14ac:dyDescent="0.25">
      <c r="A156" s="310">
        <v>125</v>
      </c>
      <c r="B156" s="266" t="s">
        <v>480</v>
      </c>
      <c r="C156" s="267">
        <f>E156</f>
        <v>0.92</v>
      </c>
      <c r="D156" s="268"/>
      <c r="E156" s="268">
        <v>0.92</v>
      </c>
      <c r="F156" s="269" t="s">
        <v>7</v>
      </c>
      <c r="G156" s="49" t="s">
        <v>137</v>
      </c>
      <c r="H156" s="270"/>
      <c r="I156" s="259"/>
      <c r="J156" s="126"/>
      <c r="K156" s="438"/>
    </row>
    <row r="157" spans="1:11" s="62" customFormat="1" ht="18" customHeight="1" x14ac:dyDescent="0.25">
      <c r="A157" s="211">
        <v>0</v>
      </c>
      <c r="B157" s="688" t="s">
        <v>319</v>
      </c>
      <c r="C157" s="631">
        <f>E157</f>
        <v>1781.23</v>
      </c>
      <c r="D157" s="632"/>
      <c r="E157" s="633">
        <f>SUM(E158:E167)</f>
        <v>1781.23</v>
      </c>
      <c r="F157" s="93"/>
      <c r="G157" s="94"/>
      <c r="H157" s="94"/>
      <c r="I157" s="90"/>
      <c r="J157" s="126"/>
      <c r="K157" s="438"/>
    </row>
    <row r="158" spans="1:11" s="62" customFormat="1" ht="60" customHeight="1" x14ac:dyDescent="0.25">
      <c r="A158" s="310">
        <v>126</v>
      </c>
      <c r="B158" s="634" t="s">
        <v>723</v>
      </c>
      <c r="C158" s="165">
        <f t="shared" ref="C158:C167" si="15">E158</f>
        <v>332.05</v>
      </c>
      <c r="D158" s="271"/>
      <c r="E158" s="166">
        <v>332.05</v>
      </c>
      <c r="F158" s="215" t="s">
        <v>40</v>
      </c>
      <c r="G158" s="49" t="s">
        <v>126</v>
      </c>
      <c r="H158" s="94"/>
      <c r="I158" s="90"/>
      <c r="J158" s="126"/>
      <c r="K158" s="438"/>
    </row>
    <row r="159" spans="1:11" s="62" customFormat="1" ht="29.25" customHeight="1" x14ac:dyDescent="0.25">
      <c r="A159" s="310">
        <v>127</v>
      </c>
      <c r="B159" s="164" t="s">
        <v>481</v>
      </c>
      <c r="C159" s="165">
        <f t="shared" si="15"/>
        <v>156.78</v>
      </c>
      <c r="D159" s="271"/>
      <c r="E159" s="166">
        <v>156.78</v>
      </c>
      <c r="F159" s="49" t="s">
        <v>8</v>
      </c>
      <c r="G159" s="111" t="s">
        <v>137</v>
      </c>
      <c r="H159" s="94"/>
      <c r="I159" s="90"/>
      <c r="J159" s="126"/>
      <c r="K159" s="438"/>
    </row>
    <row r="160" spans="1:11" s="62" customFormat="1" ht="29.25" customHeight="1" x14ac:dyDescent="0.25">
      <c r="A160" s="310">
        <v>128</v>
      </c>
      <c r="B160" s="45" t="s">
        <v>482</v>
      </c>
      <c r="C160" s="165">
        <f t="shared" si="15"/>
        <v>0.5</v>
      </c>
      <c r="D160" s="213"/>
      <c r="E160" s="48">
        <v>0.5</v>
      </c>
      <c r="F160" s="49" t="s">
        <v>238</v>
      </c>
      <c r="G160" s="49" t="s">
        <v>147</v>
      </c>
      <c r="H160" s="94"/>
      <c r="I160" s="90"/>
      <c r="J160" s="126"/>
      <c r="K160" s="438"/>
    </row>
    <row r="161" spans="1:11" s="62" customFormat="1" ht="29.25" customHeight="1" x14ac:dyDescent="0.25">
      <c r="A161" s="310">
        <v>129</v>
      </c>
      <c r="B161" s="45" t="s">
        <v>483</v>
      </c>
      <c r="C161" s="165">
        <f t="shared" si="15"/>
        <v>0.2</v>
      </c>
      <c r="D161" s="213"/>
      <c r="E161" s="48">
        <v>0.2</v>
      </c>
      <c r="F161" s="49" t="s">
        <v>238</v>
      </c>
      <c r="G161" s="49" t="s">
        <v>484</v>
      </c>
      <c r="H161" s="94"/>
      <c r="I161" s="90"/>
      <c r="J161" s="126"/>
      <c r="K161" s="438"/>
    </row>
    <row r="162" spans="1:11" s="62" customFormat="1" ht="32.25" customHeight="1" x14ac:dyDescent="0.25">
      <c r="A162" s="310">
        <v>130</v>
      </c>
      <c r="B162" s="45" t="s">
        <v>485</v>
      </c>
      <c r="C162" s="165">
        <f t="shared" si="15"/>
        <v>1.1000000000000001</v>
      </c>
      <c r="D162" s="213"/>
      <c r="E162" s="48">
        <v>1.1000000000000001</v>
      </c>
      <c r="F162" s="49" t="s">
        <v>8</v>
      </c>
      <c r="G162" s="49" t="s">
        <v>126</v>
      </c>
      <c r="H162" s="94"/>
      <c r="I162" s="90"/>
      <c r="J162" s="126"/>
      <c r="K162" s="438"/>
    </row>
    <row r="163" spans="1:11" s="62" customFormat="1" ht="27.75" customHeight="1" x14ac:dyDescent="0.25">
      <c r="A163" s="310">
        <v>131</v>
      </c>
      <c r="B163" s="45" t="s">
        <v>486</v>
      </c>
      <c r="C163" s="165">
        <f t="shared" si="15"/>
        <v>2.6</v>
      </c>
      <c r="D163" s="213"/>
      <c r="E163" s="48">
        <v>2.6</v>
      </c>
      <c r="F163" s="49" t="s">
        <v>8</v>
      </c>
      <c r="G163" s="49" t="s">
        <v>487</v>
      </c>
      <c r="H163" s="94"/>
      <c r="I163" s="90"/>
      <c r="J163" s="126"/>
      <c r="K163" s="438"/>
    </row>
    <row r="164" spans="1:11" s="62" customFormat="1" ht="29.25" customHeight="1" x14ac:dyDescent="0.25">
      <c r="A164" s="310">
        <v>132</v>
      </c>
      <c r="B164" s="45" t="s">
        <v>488</v>
      </c>
      <c r="C164" s="165">
        <f t="shared" si="15"/>
        <v>8</v>
      </c>
      <c r="D164" s="213"/>
      <c r="E164" s="48">
        <v>8</v>
      </c>
      <c r="F164" s="49" t="s">
        <v>8</v>
      </c>
      <c r="G164" s="49" t="s">
        <v>146</v>
      </c>
      <c r="H164" s="94"/>
      <c r="I164" s="90"/>
      <c r="J164" s="126"/>
      <c r="K164" s="438"/>
    </row>
    <row r="165" spans="1:11" s="62" customFormat="1" ht="30" customHeight="1" x14ac:dyDescent="0.25">
      <c r="A165" s="310">
        <v>133</v>
      </c>
      <c r="B165" s="164" t="s">
        <v>489</v>
      </c>
      <c r="C165" s="165">
        <f t="shared" si="15"/>
        <v>450</v>
      </c>
      <c r="D165" s="271"/>
      <c r="E165" s="166">
        <v>450</v>
      </c>
      <c r="F165" s="215" t="s">
        <v>40</v>
      </c>
      <c r="G165" s="49" t="s">
        <v>152</v>
      </c>
      <c r="H165" s="94"/>
      <c r="I165" s="90"/>
      <c r="J165" s="126"/>
      <c r="K165" s="438"/>
    </row>
    <row r="166" spans="1:11" s="62" customFormat="1" ht="28.5" customHeight="1" x14ac:dyDescent="0.25">
      <c r="A166" s="310">
        <v>134</v>
      </c>
      <c r="B166" s="164" t="s">
        <v>489</v>
      </c>
      <c r="C166" s="165">
        <f t="shared" si="15"/>
        <v>330</v>
      </c>
      <c r="D166" s="271"/>
      <c r="E166" s="166">
        <v>330</v>
      </c>
      <c r="F166" s="215" t="s">
        <v>40</v>
      </c>
      <c r="G166" s="49" t="s">
        <v>149</v>
      </c>
      <c r="H166" s="94"/>
      <c r="I166" s="90"/>
      <c r="J166" s="126"/>
      <c r="K166" s="438"/>
    </row>
    <row r="167" spans="1:11" s="62" customFormat="1" ht="30.75" customHeight="1" x14ac:dyDescent="0.25">
      <c r="A167" s="310">
        <v>135</v>
      </c>
      <c r="B167" s="164" t="s">
        <v>489</v>
      </c>
      <c r="C167" s="165">
        <f t="shared" si="15"/>
        <v>500</v>
      </c>
      <c r="D167" s="271"/>
      <c r="E167" s="166">
        <v>500</v>
      </c>
      <c r="F167" s="215" t="s">
        <v>40</v>
      </c>
      <c r="G167" s="49" t="s">
        <v>152</v>
      </c>
      <c r="H167" s="94"/>
      <c r="I167" s="90"/>
      <c r="J167" s="126"/>
      <c r="K167" s="438"/>
    </row>
    <row r="168" spans="1:11" s="62" customFormat="1" ht="18" customHeight="1" x14ac:dyDescent="0.25">
      <c r="A168" s="212">
        <v>0</v>
      </c>
      <c r="B168" s="688" t="s">
        <v>360</v>
      </c>
      <c r="C168" s="92"/>
      <c r="D168" s="99"/>
      <c r="E168" s="97"/>
      <c r="F168" s="93"/>
      <c r="G168" s="94"/>
      <c r="H168" s="94"/>
      <c r="I168" s="90"/>
      <c r="J168" s="126"/>
      <c r="K168" s="438"/>
    </row>
    <row r="169" spans="1:11" s="62" customFormat="1" ht="18" customHeight="1" x14ac:dyDescent="0.25">
      <c r="A169" s="212">
        <v>0</v>
      </c>
      <c r="B169" s="689" t="s">
        <v>324</v>
      </c>
      <c r="C169" s="92"/>
      <c r="D169" s="99"/>
      <c r="E169" s="97"/>
      <c r="F169" s="93"/>
      <c r="G169" s="94"/>
      <c r="H169" s="94"/>
      <c r="I169" s="90"/>
      <c r="J169" s="126"/>
      <c r="K169" s="438"/>
    </row>
    <row r="170" spans="1:11" s="70" customFormat="1" ht="18" customHeight="1" x14ac:dyDescent="0.25">
      <c r="A170" s="211">
        <v>0</v>
      </c>
      <c r="B170" s="690" t="s">
        <v>176</v>
      </c>
      <c r="C170" s="92"/>
      <c r="D170" s="96"/>
      <c r="E170" s="97"/>
      <c r="F170" s="94"/>
      <c r="G170" s="94"/>
      <c r="H170" s="94"/>
      <c r="I170" s="94"/>
      <c r="J170" s="125"/>
      <c r="K170" s="443"/>
    </row>
    <row r="171" spans="1:11" s="70" customFormat="1" ht="18" customHeight="1" x14ac:dyDescent="0.25">
      <c r="A171" s="211">
        <v>0</v>
      </c>
      <c r="B171" s="690" t="s">
        <v>68</v>
      </c>
      <c r="C171" s="648">
        <f>E171</f>
        <v>10.739999999999998</v>
      </c>
      <c r="D171" s="715"/>
      <c r="E171" s="717">
        <f>E172+E173+E174+E175</f>
        <v>10.739999999999998</v>
      </c>
      <c r="F171" s="98"/>
      <c r="G171" s="94"/>
      <c r="H171" s="94"/>
      <c r="I171" s="94"/>
      <c r="J171" s="125"/>
      <c r="K171" s="443"/>
    </row>
    <row r="172" spans="1:11" s="70" customFormat="1" ht="29.25" customHeight="1" x14ac:dyDescent="0.25">
      <c r="A172" s="310">
        <v>136</v>
      </c>
      <c r="B172" s="50" t="s">
        <v>490</v>
      </c>
      <c r="C172" s="165">
        <f t="shared" ref="C172:C175" si="16">E172</f>
        <v>0.34</v>
      </c>
      <c r="D172" s="165"/>
      <c r="E172" s="166">
        <v>0.34</v>
      </c>
      <c r="F172" s="215" t="s">
        <v>8</v>
      </c>
      <c r="G172" s="49" t="s">
        <v>146</v>
      </c>
      <c r="H172" s="49">
        <v>8</v>
      </c>
      <c r="I172" s="259">
        <v>13</v>
      </c>
      <c r="J172" s="125"/>
      <c r="K172" s="443"/>
    </row>
    <row r="173" spans="1:11" s="70" customFormat="1" ht="32.25" customHeight="1" x14ac:dyDescent="0.25">
      <c r="A173" s="310">
        <v>137</v>
      </c>
      <c r="B173" s="50" t="s">
        <v>491</v>
      </c>
      <c r="C173" s="165">
        <f t="shared" si="16"/>
        <v>1.85</v>
      </c>
      <c r="D173" s="213"/>
      <c r="E173" s="48">
        <v>1.85</v>
      </c>
      <c r="F173" s="215" t="s">
        <v>8</v>
      </c>
      <c r="G173" s="49" t="s">
        <v>146</v>
      </c>
      <c r="H173" s="49">
        <v>73.72</v>
      </c>
      <c r="I173" s="259">
        <v>163.386</v>
      </c>
      <c r="J173" s="125"/>
      <c r="K173" s="443"/>
    </row>
    <row r="174" spans="1:11" s="70" customFormat="1" ht="30.75" customHeight="1" x14ac:dyDescent="0.25">
      <c r="A174" s="310">
        <v>138</v>
      </c>
      <c r="B174" s="50" t="s">
        <v>246</v>
      </c>
      <c r="C174" s="165">
        <f t="shared" si="16"/>
        <v>5.35</v>
      </c>
      <c r="D174" s="213"/>
      <c r="E174" s="48">
        <v>5.35</v>
      </c>
      <c r="F174" s="215" t="s">
        <v>8</v>
      </c>
      <c r="G174" s="49" t="s">
        <v>149</v>
      </c>
      <c r="H174" s="49">
        <v>65</v>
      </c>
      <c r="I174" s="259">
        <v>52</v>
      </c>
      <c r="J174" s="125"/>
      <c r="K174" s="443"/>
    </row>
    <row r="175" spans="1:11" s="70" customFormat="1" ht="18" customHeight="1" x14ac:dyDescent="0.25">
      <c r="A175" s="310">
        <v>139</v>
      </c>
      <c r="B175" s="50" t="s">
        <v>240</v>
      </c>
      <c r="C175" s="165">
        <f t="shared" si="16"/>
        <v>3.2</v>
      </c>
      <c r="D175" s="213"/>
      <c r="E175" s="48">
        <v>3.2</v>
      </c>
      <c r="F175" s="215" t="s">
        <v>7</v>
      </c>
      <c r="G175" s="49" t="s">
        <v>140</v>
      </c>
      <c r="H175" s="49">
        <v>72</v>
      </c>
      <c r="I175" s="259">
        <v>121</v>
      </c>
      <c r="J175" s="125"/>
      <c r="K175" s="443"/>
    </row>
    <row r="176" spans="1:11" s="70" customFormat="1" ht="18" customHeight="1" x14ac:dyDescent="0.25">
      <c r="A176" s="211">
        <v>0</v>
      </c>
      <c r="B176" s="690" t="s">
        <v>74</v>
      </c>
      <c r="C176" s="648">
        <f>E176</f>
        <v>2.2200000000000002</v>
      </c>
      <c r="D176" s="715"/>
      <c r="E176" s="717">
        <f>E177+E178+E179</f>
        <v>2.2200000000000002</v>
      </c>
      <c r="F176" s="98"/>
      <c r="G176" s="94"/>
      <c r="H176" s="94"/>
      <c r="I176" s="94"/>
      <c r="J176" s="125"/>
      <c r="K176" s="443"/>
    </row>
    <row r="177" spans="1:11" s="70" customFormat="1" ht="18" customHeight="1" x14ac:dyDescent="0.25">
      <c r="A177" s="310">
        <v>140</v>
      </c>
      <c r="B177" s="50" t="s">
        <v>492</v>
      </c>
      <c r="C177" s="47">
        <f t="shared" ref="C177:C179" si="17">E177</f>
        <v>0.19</v>
      </c>
      <c r="D177" s="272"/>
      <c r="E177" s="248">
        <v>0.19</v>
      </c>
      <c r="F177" s="215" t="s">
        <v>7</v>
      </c>
      <c r="G177" s="49" t="s">
        <v>148</v>
      </c>
      <c r="H177" s="49">
        <v>40</v>
      </c>
      <c r="I177" s="236">
        <v>54</v>
      </c>
      <c r="J177" s="125"/>
      <c r="K177" s="443"/>
    </row>
    <row r="178" spans="1:11" s="70" customFormat="1" ht="18" customHeight="1" x14ac:dyDescent="0.25">
      <c r="A178" s="310">
        <v>141</v>
      </c>
      <c r="B178" s="50" t="s">
        <v>493</v>
      </c>
      <c r="C178" s="47">
        <v>1.83</v>
      </c>
      <c r="D178" s="272"/>
      <c r="E178" s="248">
        <v>1.83</v>
      </c>
      <c r="F178" s="215" t="s">
        <v>8</v>
      </c>
      <c r="G178" s="49" t="s">
        <v>140</v>
      </c>
      <c r="H178" s="49" t="s">
        <v>494</v>
      </c>
      <c r="I178" s="236" t="s">
        <v>495</v>
      </c>
      <c r="J178" s="125"/>
      <c r="K178" s="443"/>
    </row>
    <row r="179" spans="1:11" s="70" customFormat="1" ht="18" customHeight="1" x14ac:dyDescent="0.25">
      <c r="A179" s="310">
        <v>142</v>
      </c>
      <c r="B179" s="50" t="s">
        <v>496</v>
      </c>
      <c r="C179" s="47">
        <f t="shared" si="17"/>
        <v>0.2</v>
      </c>
      <c r="D179" s="272"/>
      <c r="E179" s="248">
        <v>0.2</v>
      </c>
      <c r="F179" s="215" t="s">
        <v>497</v>
      </c>
      <c r="G179" s="49" t="s">
        <v>146</v>
      </c>
      <c r="H179" s="49">
        <v>81</v>
      </c>
      <c r="I179" s="236">
        <v>147</v>
      </c>
      <c r="J179" s="125"/>
      <c r="K179" s="443"/>
    </row>
    <row r="180" spans="1:11" s="70" customFormat="1" ht="33" customHeight="1" x14ac:dyDescent="0.25">
      <c r="A180" s="211">
        <v>0</v>
      </c>
      <c r="B180" s="690" t="s">
        <v>359</v>
      </c>
      <c r="C180" s="648">
        <f>E180</f>
        <v>10.220000000000001</v>
      </c>
      <c r="D180" s="715"/>
      <c r="E180" s="717">
        <f>E181+E182+E183</f>
        <v>10.220000000000001</v>
      </c>
      <c r="F180" s="98"/>
      <c r="G180" s="94"/>
      <c r="H180" s="94"/>
      <c r="I180" s="94"/>
      <c r="J180" s="125"/>
      <c r="K180" s="443"/>
    </row>
    <row r="181" spans="1:11" s="70" customFormat="1" ht="30.75" customHeight="1" x14ac:dyDescent="0.25">
      <c r="A181" s="310">
        <v>143</v>
      </c>
      <c r="B181" s="118" t="s">
        <v>610</v>
      </c>
      <c r="C181" s="47">
        <f t="shared" ref="C181:C183" si="18">E181</f>
        <v>7</v>
      </c>
      <c r="D181" s="237"/>
      <c r="E181" s="109">
        <v>7</v>
      </c>
      <c r="F181" s="49" t="s">
        <v>40</v>
      </c>
      <c r="G181" s="49" t="s">
        <v>126</v>
      </c>
      <c r="H181" s="49">
        <v>6</v>
      </c>
      <c r="I181" s="259">
        <v>34</v>
      </c>
      <c r="J181" s="725">
        <f>E181+E182+E183</f>
        <v>10.220000000000001</v>
      </c>
      <c r="K181" s="443"/>
    </row>
    <row r="182" spans="1:11" s="70" customFormat="1" ht="26.25" customHeight="1" x14ac:dyDescent="0.25">
      <c r="A182" s="310">
        <v>144</v>
      </c>
      <c r="B182" s="50" t="s">
        <v>611</v>
      </c>
      <c r="C182" s="47">
        <f t="shared" si="18"/>
        <v>1.22</v>
      </c>
      <c r="D182" s="47"/>
      <c r="E182" s="249">
        <v>1.22</v>
      </c>
      <c r="F182" s="171" t="s">
        <v>7</v>
      </c>
      <c r="G182" s="294" t="s">
        <v>147</v>
      </c>
      <c r="H182" s="170">
        <v>9</v>
      </c>
      <c r="I182" s="251">
        <v>47</v>
      </c>
      <c r="J182" s="125">
        <v>12.58</v>
      </c>
      <c r="K182" s="443"/>
    </row>
    <row r="183" spans="1:11" s="297" customFormat="1" ht="17.100000000000001" customHeight="1" x14ac:dyDescent="0.25">
      <c r="A183" s="670">
        <v>145</v>
      </c>
      <c r="B183" s="671" t="s">
        <v>164</v>
      </c>
      <c r="C183" s="672">
        <f t="shared" si="18"/>
        <v>2</v>
      </c>
      <c r="D183" s="673"/>
      <c r="E183" s="674">
        <v>2</v>
      </c>
      <c r="F183" s="675" t="s">
        <v>7</v>
      </c>
      <c r="G183" s="676" t="s">
        <v>135</v>
      </c>
      <c r="H183" s="677">
        <v>2</v>
      </c>
      <c r="I183" s="678">
        <v>12</v>
      </c>
      <c r="J183" s="726">
        <f>SUM(J181:J182)</f>
        <v>22.8</v>
      </c>
      <c r="K183" s="444"/>
    </row>
    <row r="184" spans="1:11" s="70" customFormat="1" ht="18" customHeight="1" x14ac:dyDescent="0.25">
      <c r="A184" s="211">
        <v>0</v>
      </c>
      <c r="B184" s="689" t="s">
        <v>326</v>
      </c>
      <c r="C184" s="92"/>
      <c r="D184" s="96"/>
      <c r="E184" s="97"/>
      <c r="F184" s="98"/>
      <c r="G184" s="95"/>
      <c r="H184" s="94"/>
      <c r="I184" s="94"/>
      <c r="J184" s="125"/>
      <c r="K184" s="443"/>
    </row>
    <row r="185" spans="1:11" s="70" customFormat="1" ht="18" customHeight="1" x14ac:dyDescent="0.25">
      <c r="A185" s="211">
        <v>0</v>
      </c>
      <c r="B185" s="688" t="s">
        <v>224</v>
      </c>
      <c r="C185" s="92"/>
      <c r="D185" s="96"/>
      <c r="E185" s="97"/>
      <c r="F185" s="93"/>
      <c r="G185" s="94"/>
      <c r="H185" s="94"/>
      <c r="I185" s="90"/>
      <c r="J185" s="125"/>
      <c r="K185" s="443"/>
    </row>
    <row r="186" spans="1:11" s="70" customFormat="1" ht="18" customHeight="1" x14ac:dyDescent="0.25">
      <c r="A186" s="211">
        <v>0</v>
      </c>
      <c r="B186" s="688" t="s">
        <v>226</v>
      </c>
      <c r="C186" s="648">
        <f>E186</f>
        <v>1</v>
      </c>
      <c r="D186" s="715"/>
      <c r="E186" s="716">
        <f>E187</f>
        <v>1</v>
      </c>
      <c r="F186" s="94"/>
      <c r="G186" s="94"/>
      <c r="H186" s="94"/>
      <c r="I186" s="94"/>
      <c r="J186" s="125"/>
      <c r="K186" s="443"/>
    </row>
    <row r="187" spans="1:11" s="70" customFormat="1" ht="18" customHeight="1" x14ac:dyDescent="0.25">
      <c r="A187" s="310">
        <v>146</v>
      </c>
      <c r="B187" s="45" t="s">
        <v>498</v>
      </c>
      <c r="C187" s="47">
        <f>E187</f>
        <v>1</v>
      </c>
      <c r="D187" s="213"/>
      <c r="E187" s="169">
        <v>1</v>
      </c>
      <c r="F187" s="170" t="s">
        <v>7</v>
      </c>
      <c r="G187" s="170" t="s">
        <v>126</v>
      </c>
      <c r="H187" s="170"/>
      <c r="I187" s="251"/>
      <c r="J187" s="125"/>
      <c r="K187" s="443"/>
    </row>
    <row r="188" spans="1:11" s="70" customFormat="1" ht="18" customHeight="1" x14ac:dyDescent="0.25">
      <c r="A188" s="619">
        <v>7</v>
      </c>
      <c r="B188" s="635" t="s">
        <v>67</v>
      </c>
      <c r="C188" s="636">
        <f>E188</f>
        <v>27</v>
      </c>
      <c r="D188" s="637"/>
      <c r="E188" s="638">
        <f>E189</f>
        <v>27</v>
      </c>
      <c r="F188" s="639"/>
      <c r="G188" s="639"/>
      <c r="H188" s="639"/>
      <c r="I188" s="639"/>
      <c r="J188" s="125"/>
      <c r="K188" s="443"/>
    </row>
    <row r="189" spans="1:11" s="70" customFormat="1" ht="55.5" customHeight="1" x14ac:dyDescent="0.25">
      <c r="A189" s="310">
        <v>147</v>
      </c>
      <c r="B189" s="55" t="s">
        <v>423</v>
      </c>
      <c r="C189" s="47">
        <f t="shared" ref="C189" si="19">E189</f>
        <v>27</v>
      </c>
      <c r="D189" s="243"/>
      <c r="E189" s="244">
        <v>27</v>
      </c>
      <c r="F189" s="245" t="s">
        <v>424</v>
      </c>
      <c r="G189" s="170" t="s">
        <v>139</v>
      </c>
      <c r="H189" s="721" t="s">
        <v>753</v>
      </c>
      <c r="I189" s="722" t="s">
        <v>752</v>
      </c>
      <c r="J189" s="125"/>
      <c r="K189" s="443"/>
    </row>
    <row r="190" spans="1:11" s="70" customFormat="1" ht="18" customHeight="1" x14ac:dyDescent="0.25">
      <c r="A190" s="619">
        <v>8</v>
      </c>
      <c r="B190" s="635" t="s">
        <v>78</v>
      </c>
      <c r="C190" s="636">
        <f>E190</f>
        <v>5.2000000000000011</v>
      </c>
      <c r="D190" s="637"/>
      <c r="E190" s="638">
        <f>SUM(E191:E216)</f>
        <v>5.2000000000000011</v>
      </c>
      <c r="F190" s="640"/>
      <c r="G190" s="639"/>
      <c r="H190" s="639"/>
      <c r="I190" s="639"/>
      <c r="J190" s="125"/>
      <c r="K190" s="443"/>
    </row>
    <row r="191" spans="1:11" s="70" customFormat="1" ht="29.25" customHeight="1" x14ac:dyDescent="0.25">
      <c r="A191" s="310">
        <v>148</v>
      </c>
      <c r="B191" s="260" t="s">
        <v>499</v>
      </c>
      <c r="C191" s="47">
        <f t="shared" ref="C191:C216" si="20">E191</f>
        <v>0.23</v>
      </c>
      <c r="D191" s="47"/>
      <c r="E191" s="249">
        <v>0.23</v>
      </c>
      <c r="F191" s="171" t="s">
        <v>153</v>
      </c>
      <c r="G191" s="170" t="s">
        <v>152</v>
      </c>
      <c r="H191" s="170">
        <v>47</v>
      </c>
      <c r="I191" s="251">
        <v>51</v>
      </c>
      <c r="J191" s="125"/>
      <c r="K191" s="443"/>
    </row>
    <row r="192" spans="1:11" s="70" customFormat="1" ht="25.5" customHeight="1" x14ac:dyDescent="0.25">
      <c r="A192" s="310">
        <v>149</v>
      </c>
      <c r="B192" s="315" t="s">
        <v>500</v>
      </c>
      <c r="C192" s="47">
        <f t="shared" si="20"/>
        <v>0.01</v>
      </c>
      <c r="D192" s="214"/>
      <c r="E192" s="249">
        <v>0.01</v>
      </c>
      <c r="F192" s="170" t="s">
        <v>8</v>
      </c>
      <c r="G192" s="170" t="s">
        <v>137</v>
      </c>
      <c r="H192" s="170">
        <v>35</v>
      </c>
      <c r="I192" s="251">
        <v>45</v>
      </c>
      <c r="J192" s="125"/>
      <c r="K192" s="443"/>
    </row>
    <row r="193" spans="1:11" s="70" customFormat="1" ht="27" customHeight="1" x14ac:dyDescent="0.25">
      <c r="A193" s="310">
        <v>150</v>
      </c>
      <c r="B193" s="45" t="s">
        <v>501</v>
      </c>
      <c r="C193" s="47">
        <f>E193</f>
        <v>0.5</v>
      </c>
      <c r="D193" s="54"/>
      <c r="E193" s="173">
        <v>0.5</v>
      </c>
      <c r="F193" s="170" t="s">
        <v>8</v>
      </c>
      <c r="G193" s="170" t="s">
        <v>137</v>
      </c>
      <c r="H193" s="171">
        <v>47</v>
      </c>
      <c r="I193" s="171">
        <v>118</v>
      </c>
      <c r="J193" s="125"/>
      <c r="K193" s="443"/>
    </row>
    <row r="194" spans="1:11" s="70" customFormat="1" ht="18" customHeight="1" x14ac:dyDescent="0.25">
      <c r="A194" s="310">
        <v>151</v>
      </c>
      <c r="B194" s="45" t="s">
        <v>505</v>
      </c>
      <c r="C194" s="47">
        <f>E194</f>
        <v>0.67</v>
      </c>
      <c r="D194" s="275"/>
      <c r="E194" s="276">
        <v>0.67</v>
      </c>
      <c r="F194" s="265" t="s">
        <v>7</v>
      </c>
      <c r="G194" s="170" t="s">
        <v>137</v>
      </c>
      <c r="H194" s="274">
        <v>47</v>
      </c>
      <c r="I194" s="274">
        <v>118</v>
      </c>
      <c r="J194" s="125"/>
      <c r="K194" s="443"/>
    </row>
    <row r="195" spans="1:11" s="297" customFormat="1" ht="18" customHeight="1" x14ac:dyDescent="0.25">
      <c r="A195" s="310">
        <v>152</v>
      </c>
      <c r="B195" s="107" t="s">
        <v>551</v>
      </c>
      <c r="C195" s="47">
        <f t="shared" si="20"/>
        <v>0.02</v>
      </c>
      <c r="D195" s="213"/>
      <c r="E195" s="169">
        <v>0.02</v>
      </c>
      <c r="F195" s="171" t="s">
        <v>7</v>
      </c>
      <c r="G195" s="170" t="s">
        <v>135</v>
      </c>
      <c r="H195" s="170">
        <v>27</v>
      </c>
      <c r="I195" s="170" t="s">
        <v>727</v>
      </c>
      <c r="J195" s="296"/>
      <c r="K195" s="444"/>
    </row>
    <row r="196" spans="1:11" s="297" customFormat="1" ht="18" customHeight="1" x14ac:dyDescent="0.25">
      <c r="A196" s="670">
        <v>153</v>
      </c>
      <c r="B196" s="679" t="s">
        <v>728</v>
      </c>
      <c r="C196" s="672">
        <f t="shared" si="20"/>
        <v>0.08</v>
      </c>
      <c r="D196" s="680"/>
      <c r="E196" s="683">
        <v>0.08</v>
      </c>
      <c r="F196" s="684" t="s">
        <v>7</v>
      </c>
      <c r="G196" s="685" t="s">
        <v>135</v>
      </c>
      <c r="H196" s="685">
        <v>22</v>
      </c>
      <c r="I196" s="685">
        <v>152</v>
      </c>
      <c r="J196" s="296"/>
      <c r="K196" s="444"/>
    </row>
    <row r="197" spans="1:11" s="297" customFormat="1" ht="30.75" customHeight="1" x14ac:dyDescent="0.25">
      <c r="A197" s="310">
        <v>154</v>
      </c>
      <c r="B197" s="45" t="s">
        <v>169</v>
      </c>
      <c r="C197" s="47">
        <f t="shared" si="20"/>
        <v>0.4</v>
      </c>
      <c r="D197" s="275"/>
      <c r="E197" s="276">
        <v>0.4</v>
      </c>
      <c r="F197" s="295" t="s">
        <v>247</v>
      </c>
      <c r="G197" s="170" t="s">
        <v>148</v>
      </c>
      <c r="H197" s="274">
        <v>57</v>
      </c>
      <c r="I197" s="274">
        <v>302</v>
      </c>
      <c r="J197" s="296"/>
      <c r="K197" s="444"/>
    </row>
    <row r="198" spans="1:11" s="297" customFormat="1" ht="30" customHeight="1" x14ac:dyDescent="0.25">
      <c r="A198" s="310">
        <v>155</v>
      </c>
      <c r="B198" s="45" t="s">
        <v>170</v>
      </c>
      <c r="C198" s="47">
        <f t="shared" si="20"/>
        <v>0.6</v>
      </c>
      <c r="D198" s="275"/>
      <c r="E198" s="276">
        <v>0.6</v>
      </c>
      <c r="F198" s="295" t="s">
        <v>543</v>
      </c>
      <c r="G198" s="170" t="s">
        <v>148</v>
      </c>
      <c r="H198" s="274">
        <v>26</v>
      </c>
      <c r="I198" s="274">
        <v>2</v>
      </c>
      <c r="J198" s="296"/>
      <c r="K198" s="444"/>
    </row>
    <row r="199" spans="1:11" s="297" customFormat="1" ht="31.5" customHeight="1" x14ac:dyDescent="0.25">
      <c r="A199" s="310">
        <v>156</v>
      </c>
      <c r="B199" s="45" t="s">
        <v>171</v>
      </c>
      <c r="C199" s="47">
        <f t="shared" si="20"/>
        <v>0.1</v>
      </c>
      <c r="D199" s="275"/>
      <c r="E199" s="276">
        <v>0.1</v>
      </c>
      <c r="F199" s="265" t="s">
        <v>7</v>
      </c>
      <c r="G199" s="170" t="s">
        <v>148</v>
      </c>
      <c r="H199" s="274">
        <v>49</v>
      </c>
      <c r="I199" s="274">
        <v>36</v>
      </c>
      <c r="J199" s="296"/>
      <c r="K199" s="444"/>
    </row>
    <row r="200" spans="1:11" s="70" customFormat="1" ht="28.5" customHeight="1" x14ac:dyDescent="0.25">
      <c r="A200" s="310">
        <v>157</v>
      </c>
      <c r="B200" s="314" t="s">
        <v>507</v>
      </c>
      <c r="C200" s="47">
        <f>E200</f>
        <v>0.06</v>
      </c>
      <c r="D200" s="275"/>
      <c r="E200" s="276">
        <v>0.06</v>
      </c>
      <c r="F200" s="265" t="s">
        <v>7</v>
      </c>
      <c r="G200" s="170" t="s">
        <v>148</v>
      </c>
      <c r="H200" s="274">
        <v>41</v>
      </c>
      <c r="I200" s="274">
        <v>6</v>
      </c>
      <c r="J200" s="125"/>
      <c r="K200" s="443"/>
    </row>
    <row r="201" spans="1:11" s="70" customFormat="1" ht="27.75" customHeight="1" x14ac:dyDescent="0.25">
      <c r="A201" s="310">
        <v>158</v>
      </c>
      <c r="B201" s="72" t="s">
        <v>165</v>
      </c>
      <c r="C201" s="47">
        <f t="shared" si="20"/>
        <v>0.2</v>
      </c>
      <c r="D201" s="243"/>
      <c r="E201" s="252">
        <v>0.2</v>
      </c>
      <c r="F201" s="264" t="s">
        <v>7</v>
      </c>
      <c r="G201" s="264" t="s">
        <v>126</v>
      </c>
      <c r="H201" s="171">
        <v>25</v>
      </c>
      <c r="I201" s="171">
        <v>123</v>
      </c>
      <c r="J201" s="125"/>
      <c r="K201" s="443"/>
    </row>
    <row r="202" spans="1:11" s="70" customFormat="1" ht="28.5" customHeight="1" x14ac:dyDescent="0.25">
      <c r="A202" s="310">
        <v>159</v>
      </c>
      <c r="B202" s="72" t="s">
        <v>166</v>
      </c>
      <c r="C202" s="47">
        <f t="shared" si="20"/>
        <v>0.2</v>
      </c>
      <c r="D202" s="243"/>
      <c r="E202" s="252">
        <v>0.2</v>
      </c>
      <c r="F202" s="264" t="s">
        <v>7</v>
      </c>
      <c r="G202" s="264" t="s">
        <v>125</v>
      </c>
      <c r="H202" s="171"/>
      <c r="I202" s="171"/>
      <c r="J202" s="125"/>
      <c r="K202" s="443"/>
    </row>
    <row r="203" spans="1:11" s="70" customFormat="1" ht="27.75" customHeight="1" x14ac:dyDescent="0.25">
      <c r="A203" s="310">
        <v>160</v>
      </c>
      <c r="B203" s="314" t="s">
        <v>167</v>
      </c>
      <c r="C203" s="47">
        <f t="shared" si="20"/>
        <v>0.12</v>
      </c>
      <c r="D203" s="275"/>
      <c r="E203" s="276">
        <v>0.12</v>
      </c>
      <c r="F203" s="265" t="s">
        <v>30</v>
      </c>
      <c r="G203" s="264" t="s">
        <v>140</v>
      </c>
      <c r="H203" s="274">
        <v>7</v>
      </c>
      <c r="I203" s="274">
        <v>649</v>
      </c>
      <c r="J203" s="125"/>
      <c r="K203" s="443"/>
    </row>
    <row r="204" spans="1:11" s="70" customFormat="1" ht="30.75" customHeight="1" x14ac:dyDescent="0.25">
      <c r="A204" s="310">
        <v>161</v>
      </c>
      <c r="B204" s="314" t="s">
        <v>168</v>
      </c>
      <c r="C204" s="47">
        <f t="shared" si="20"/>
        <v>0.1</v>
      </c>
      <c r="D204" s="275"/>
      <c r="E204" s="276">
        <v>0.1</v>
      </c>
      <c r="F204" s="265" t="s">
        <v>7</v>
      </c>
      <c r="G204" s="264" t="s">
        <v>140</v>
      </c>
      <c r="H204" s="274">
        <v>56</v>
      </c>
      <c r="I204" s="274">
        <v>59</v>
      </c>
      <c r="J204" s="125"/>
      <c r="K204" s="443"/>
    </row>
    <row r="205" spans="1:11" s="70" customFormat="1" ht="28.5" customHeight="1" x14ac:dyDescent="0.25">
      <c r="A205" s="310">
        <v>162</v>
      </c>
      <c r="B205" s="314" t="s">
        <v>502</v>
      </c>
      <c r="C205" s="47">
        <f t="shared" si="20"/>
        <v>0.05</v>
      </c>
      <c r="D205" s="275"/>
      <c r="E205" s="276">
        <v>0.05</v>
      </c>
      <c r="F205" s="265" t="s">
        <v>8</v>
      </c>
      <c r="G205" s="264" t="s">
        <v>140</v>
      </c>
      <c r="H205" s="274">
        <v>123</v>
      </c>
      <c r="I205" s="274">
        <v>41</v>
      </c>
      <c r="J205" s="125"/>
      <c r="K205" s="443"/>
    </row>
    <row r="206" spans="1:11" s="70" customFormat="1" ht="28.5" customHeight="1" x14ac:dyDescent="0.25">
      <c r="A206" s="310">
        <v>163</v>
      </c>
      <c r="B206" s="314" t="s">
        <v>503</v>
      </c>
      <c r="C206" s="47">
        <f t="shared" si="20"/>
        <v>0.2</v>
      </c>
      <c r="D206" s="275"/>
      <c r="E206" s="276">
        <v>0.2</v>
      </c>
      <c r="F206" s="265" t="s">
        <v>8</v>
      </c>
      <c r="G206" s="264" t="s">
        <v>140</v>
      </c>
      <c r="H206" s="274">
        <v>75</v>
      </c>
      <c r="I206" s="274">
        <v>18</v>
      </c>
      <c r="J206" s="125"/>
      <c r="K206" s="443"/>
    </row>
    <row r="207" spans="1:11" s="70" customFormat="1" ht="33" customHeight="1" x14ac:dyDescent="0.25">
      <c r="A207" s="310">
        <v>164</v>
      </c>
      <c r="B207" s="45" t="s">
        <v>504</v>
      </c>
      <c r="C207" s="47">
        <f t="shared" si="20"/>
        <v>0.04</v>
      </c>
      <c r="D207" s="275"/>
      <c r="E207" s="276">
        <v>0.04</v>
      </c>
      <c r="F207" s="265" t="s">
        <v>8</v>
      </c>
      <c r="G207" s="264" t="s">
        <v>140</v>
      </c>
      <c r="H207" s="274">
        <v>36</v>
      </c>
      <c r="I207" s="274">
        <v>98</v>
      </c>
      <c r="J207" s="125"/>
      <c r="K207" s="443"/>
    </row>
    <row r="208" spans="1:11" s="70" customFormat="1" ht="18" customHeight="1" x14ac:dyDescent="0.25">
      <c r="A208" s="310">
        <v>165</v>
      </c>
      <c r="B208" s="45" t="s">
        <v>156</v>
      </c>
      <c r="C208" s="47">
        <f t="shared" si="20"/>
        <v>0.84</v>
      </c>
      <c r="D208" s="275"/>
      <c r="E208" s="276">
        <v>0.84</v>
      </c>
      <c r="F208" s="265" t="s">
        <v>7</v>
      </c>
      <c r="G208" s="170" t="s">
        <v>149</v>
      </c>
      <c r="H208" s="274">
        <v>59</v>
      </c>
      <c r="I208" s="274">
        <v>236</v>
      </c>
      <c r="J208" s="125"/>
      <c r="K208" s="443"/>
    </row>
    <row r="209" spans="1:11" s="70" customFormat="1" ht="27" customHeight="1" x14ac:dyDescent="0.25">
      <c r="A209" s="310">
        <v>166</v>
      </c>
      <c r="B209" s="314" t="s">
        <v>508</v>
      </c>
      <c r="C209" s="47">
        <f t="shared" si="20"/>
        <v>0.25</v>
      </c>
      <c r="D209" s="275"/>
      <c r="E209" s="276">
        <v>0.25</v>
      </c>
      <c r="F209" s="265" t="s">
        <v>7</v>
      </c>
      <c r="G209" s="170" t="s">
        <v>136</v>
      </c>
      <c r="H209" s="274">
        <v>18</v>
      </c>
      <c r="I209" s="274">
        <v>1</v>
      </c>
      <c r="J209" s="125"/>
      <c r="K209" s="443"/>
    </row>
    <row r="210" spans="1:11" s="70" customFormat="1" ht="30" customHeight="1" x14ac:dyDescent="0.25">
      <c r="A210" s="310">
        <v>167</v>
      </c>
      <c r="B210" s="45" t="s">
        <v>509</v>
      </c>
      <c r="C210" s="47">
        <f t="shared" si="20"/>
        <v>0.15</v>
      </c>
      <c r="D210" s="275"/>
      <c r="E210" s="276">
        <v>0.15</v>
      </c>
      <c r="F210" s="265" t="s">
        <v>7</v>
      </c>
      <c r="G210" s="170" t="s">
        <v>136</v>
      </c>
      <c r="H210" s="274">
        <v>43</v>
      </c>
      <c r="I210" s="274">
        <v>206</v>
      </c>
      <c r="J210" s="125"/>
      <c r="K210" s="443"/>
    </row>
    <row r="211" spans="1:11" s="297" customFormat="1" ht="18" customHeight="1" x14ac:dyDescent="0.25">
      <c r="A211" s="670">
        <v>168</v>
      </c>
      <c r="B211" s="692" t="s">
        <v>733</v>
      </c>
      <c r="C211" s="672">
        <f t="shared" si="20"/>
        <v>0.11</v>
      </c>
      <c r="D211" s="693"/>
      <c r="E211" s="694">
        <v>0.11</v>
      </c>
      <c r="F211" s="675" t="s">
        <v>219</v>
      </c>
      <c r="G211" s="677" t="s">
        <v>142</v>
      </c>
      <c r="H211" s="676">
        <v>66</v>
      </c>
      <c r="I211" s="676">
        <v>326</v>
      </c>
      <c r="J211" s="296"/>
      <c r="K211" s="444"/>
    </row>
    <row r="212" spans="1:11" s="297" customFormat="1" ht="18" customHeight="1" x14ac:dyDescent="0.25">
      <c r="A212" s="670">
        <v>169</v>
      </c>
      <c r="B212" s="692" t="s">
        <v>734</v>
      </c>
      <c r="C212" s="672">
        <f t="shared" si="20"/>
        <v>0.02</v>
      </c>
      <c r="D212" s="693"/>
      <c r="E212" s="694">
        <v>0.02</v>
      </c>
      <c r="F212" s="675" t="s">
        <v>8</v>
      </c>
      <c r="G212" s="677" t="s">
        <v>142</v>
      </c>
      <c r="H212" s="676">
        <v>17</v>
      </c>
      <c r="I212" s="676">
        <v>48</v>
      </c>
      <c r="J212" s="296"/>
      <c r="K212" s="444"/>
    </row>
    <row r="213" spans="1:11" s="297" customFormat="1" ht="18" customHeight="1" x14ac:dyDescent="0.25">
      <c r="A213" s="670">
        <v>170</v>
      </c>
      <c r="B213" s="692" t="s">
        <v>735</v>
      </c>
      <c r="C213" s="672">
        <f t="shared" si="20"/>
        <v>0.04</v>
      </c>
      <c r="D213" s="693"/>
      <c r="E213" s="694">
        <v>0.04</v>
      </c>
      <c r="F213" s="675" t="s">
        <v>8</v>
      </c>
      <c r="G213" s="677" t="s">
        <v>142</v>
      </c>
      <c r="H213" s="676">
        <v>33</v>
      </c>
      <c r="I213" s="676">
        <v>48</v>
      </c>
      <c r="J213" s="296"/>
      <c r="K213" s="444"/>
    </row>
    <row r="214" spans="1:11" s="297" customFormat="1" ht="18" customHeight="1" x14ac:dyDescent="0.25">
      <c r="A214" s="670">
        <v>171</v>
      </c>
      <c r="B214" s="692" t="s">
        <v>736</v>
      </c>
      <c r="C214" s="672">
        <f t="shared" si="20"/>
        <v>0.11</v>
      </c>
      <c r="D214" s="693"/>
      <c r="E214" s="694">
        <v>0.11</v>
      </c>
      <c r="F214" s="675" t="s">
        <v>153</v>
      </c>
      <c r="G214" s="677" t="s">
        <v>142</v>
      </c>
      <c r="H214" s="676">
        <v>46</v>
      </c>
      <c r="I214" s="676">
        <v>181</v>
      </c>
      <c r="J214" s="296"/>
      <c r="K214" s="444"/>
    </row>
    <row r="215" spans="1:11" s="297" customFormat="1" ht="18" customHeight="1" x14ac:dyDescent="0.25">
      <c r="A215" s="670">
        <v>172</v>
      </c>
      <c r="B215" s="692" t="s">
        <v>737</v>
      </c>
      <c r="C215" s="672">
        <f t="shared" si="20"/>
        <v>0.05</v>
      </c>
      <c r="D215" s="693"/>
      <c r="E215" s="694">
        <v>0.05</v>
      </c>
      <c r="F215" s="675" t="s">
        <v>8</v>
      </c>
      <c r="G215" s="677" t="s">
        <v>142</v>
      </c>
      <c r="H215" s="676">
        <v>61</v>
      </c>
      <c r="I215" s="676">
        <v>240</v>
      </c>
      <c r="J215" s="296"/>
      <c r="K215" s="444"/>
    </row>
    <row r="216" spans="1:11" s="297" customFormat="1" ht="18" customHeight="1" x14ac:dyDescent="0.25">
      <c r="A216" s="670">
        <v>173</v>
      </c>
      <c r="B216" s="692" t="s">
        <v>738</v>
      </c>
      <c r="C216" s="672">
        <f t="shared" si="20"/>
        <v>0.05</v>
      </c>
      <c r="D216" s="693"/>
      <c r="E216" s="694">
        <v>0.05</v>
      </c>
      <c r="F216" s="675" t="s">
        <v>739</v>
      </c>
      <c r="G216" s="677" t="s">
        <v>142</v>
      </c>
      <c r="H216" s="676">
        <v>30</v>
      </c>
      <c r="I216" s="676">
        <v>120</v>
      </c>
      <c r="J216" s="296"/>
      <c r="K216" s="444"/>
    </row>
    <row r="217" spans="1:11" s="70" customFormat="1" ht="36" customHeight="1" x14ac:dyDescent="0.25">
      <c r="A217" s="619">
        <v>9</v>
      </c>
      <c r="B217" s="635" t="s">
        <v>79</v>
      </c>
      <c r="C217" s="636">
        <f>E217</f>
        <v>18.910000000000004</v>
      </c>
      <c r="D217" s="641"/>
      <c r="E217" s="642">
        <f>SUM(E218:E228)</f>
        <v>18.910000000000004</v>
      </c>
      <c r="F217" s="640"/>
      <c r="G217" s="639"/>
      <c r="H217" s="639"/>
      <c r="I217" s="643"/>
      <c r="J217" s="125"/>
      <c r="K217" s="443"/>
    </row>
    <row r="218" spans="1:11" s="70" customFormat="1" ht="27.75" customHeight="1" x14ac:dyDescent="0.25">
      <c r="A218" s="310">
        <v>174</v>
      </c>
      <c r="B218" s="314" t="s">
        <v>510</v>
      </c>
      <c r="C218" s="47">
        <f t="shared" ref="C218:C228" si="21">E218</f>
        <v>2</v>
      </c>
      <c r="D218" s="243"/>
      <c r="E218" s="252">
        <v>2</v>
      </c>
      <c r="F218" s="264" t="s">
        <v>7</v>
      </c>
      <c r="G218" s="264" t="s">
        <v>126</v>
      </c>
      <c r="H218" s="171">
        <v>61</v>
      </c>
      <c r="I218" s="171" t="s">
        <v>511</v>
      </c>
      <c r="J218" s="125"/>
      <c r="K218" s="443"/>
    </row>
    <row r="219" spans="1:11" s="70" customFormat="1" ht="28.5" customHeight="1" x14ac:dyDescent="0.25">
      <c r="A219" s="310">
        <v>175</v>
      </c>
      <c r="B219" s="45" t="s">
        <v>157</v>
      </c>
      <c r="C219" s="47">
        <f t="shared" si="21"/>
        <v>0.28000000000000003</v>
      </c>
      <c r="D219" s="54"/>
      <c r="E219" s="173">
        <v>0.28000000000000003</v>
      </c>
      <c r="F219" s="170" t="s">
        <v>8</v>
      </c>
      <c r="G219" s="170" t="s">
        <v>137</v>
      </c>
      <c r="H219" s="171">
        <v>92</v>
      </c>
      <c r="I219" s="171">
        <v>25</v>
      </c>
      <c r="J219" s="125"/>
      <c r="K219" s="443"/>
    </row>
    <row r="220" spans="1:11" s="70" customFormat="1" ht="27.75" customHeight="1" x14ac:dyDescent="0.25">
      <c r="A220" s="310">
        <v>176</v>
      </c>
      <c r="B220" s="810" t="s">
        <v>775</v>
      </c>
      <c r="C220" s="255">
        <f t="shared" si="21"/>
        <v>0.5</v>
      </c>
      <c r="D220" s="278"/>
      <c r="E220" s="173">
        <v>0.5</v>
      </c>
      <c r="F220" s="171" t="s">
        <v>222</v>
      </c>
      <c r="G220" s="170" t="s">
        <v>149</v>
      </c>
      <c r="H220" s="171">
        <v>59</v>
      </c>
      <c r="I220" s="171">
        <v>119</v>
      </c>
      <c r="J220" s="125"/>
      <c r="K220" s="443"/>
    </row>
    <row r="221" spans="1:11" s="297" customFormat="1" ht="28.5" customHeight="1" x14ac:dyDescent="0.25">
      <c r="A221" s="670">
        <v>177</v>
      </c>
      <c r="B221" s="811" t="s">
        <v>776</v>
      </c>
      <c r="C221" s="699">
        <f t="shared" si="21"/>
        <v>0.3</v>
      </c>
      <c r="D221" s="700"/>
      <c r="E221" s="674">
        <v>0.3</v>
      </c>
      <c r="F221" s="682" t="s">
        <v>30</v>
      </c>
      <c r="G221" s="677" t="s">
        <v>148</v>
      </c>
      <c r="H221" s="682">
        <v>41</v>
      </c>
      <c r="I221" s="682">
        <v>168</v>
      </c>
      <c r="J221" s="296"/>
      <c r="K221" s="444"/>
    </row>
    <row r="222" spans="1:11" s="70" customFormat="1" ht="30.75" customHeight="1" x14ac:dyDescent="0.25">
      <c r="A222" s="310">
        <v>178</v>
      </c>
      <c r="B222" s="277" t="s">
        <v>512</v>
      </c>
      <c r="C222" s="255">
        <f t="shared" si="21"/>
        <v>6</v>
      </c>
      <c r="D222" s="278"/>
      <c r="E222" s="173">
        <v>6</v>
      </c>
      <c r="F222" s="49" t="s">
        <v>236</v>
      </c>
      <c r="G222" s="170" t="s">
        <v>139</v>
      </c>
      <c r="H222" s="712" t="s">
        <v>747</v>
      </c>
      <c r="I222" s="778" t="s">
        <v>748</v>
      </c>
      <c r="J222" s="125"/>
      <c r="K222" s="443"/>
    </row>
    <row r="223" spans="1:11" s="70" customFormat="1" ht="34.5" customHeight="1" x14ac:dyDescent="0.25">
      <c r="A223" s="310">
        <v>179</v>
      </c>
      <c r="B223" s="691" t="s">
        <v>513</v>
      </c>
      <c r="C223" s="255">
        <f t="shared" si="21"/>
        <v>6.13</v>
      </c>
      <c r="D223" s="278"/>
      <c r="E223" s="173">
        <v>6.13</v>
      </c>
      <c r="F223" s="49" t="s">
        <v>236</v>
      </c>
      <c r="G223" s="170" t="s">
        <v>139</v>
      </c>
      <c r="H223" s="712" t="s">
        <v>746</v>
      </c>
      <c r="I223" s="779"/>
      <c r="J223" s="125"/>
      <c r="K223" s="443"/>
    </row>
    <row r="224" spans="1:11" s="70" customFormat="1" ht="42.75" customHeight="1" x14ac:dyDescent="0.25">
      <c r="A224" s="310">
        <v>180</v>
      </c>
      <c r="B224" s="691" t="s">
        <v>729</v>
      </c>
      <c r="C224" s="255">
        <f t="shared" si="21"/>
        <v>1.94</v>
      </c>
      <c r="D224" s="278"/>
      <c r="E224" s="173">
        <v>1.94</v>
      </c>
      <c r="F224" s="170" t="s">
        <v>12</v>
      </c>
      <c r="G224" s="170" t="s">
        <v>135</v>
      </c>
      <c r="H224" s="171">
        <v>34</v>
      </c>
      <c r="I224" s="306" t="s">
        <v>514</v>
      </c>
      <c r="J224" s="125"/>
      <c r="K224" s="443"/>
    </row>
    <row r="225" spans="1:11" s="70" customFormat="1" ht="44.25" customHeight="1" x14ac:dyDescent="0.25">
      <c r="A225" s="310">
        <v>181</v>
      </c>
      <c r="B225" s="691" t="s">
        <v>730</v>
      </c>
      <c r="C225" s="255">
        <f t="shared" si="21"/>
        <v>0.86</v>
      </c>
      <c r="D225" s="278"/>
      <c r="E225" s="173">
        <v>0.86</v>
      </c>
      <c r="F225" s="170" t="s">
        <v>12</v>
      </c>
      <c r="G225" s="170" t="s">
        <v>135</v>
      </c>
      <c r="H225" s="171">
        <v>22</v>
      </c>
      <c r="I225" s="171">
        <v>152</v>
      </c>
      <c r="J225" s="125"/>
      <c r="K225" s="443"/>
    </row>
    <row r="226" spans="1:11" s="70" customFormat="1" ht="28.5" customHeight="1" x14ac:dyDescent="0.25">
      <c r="A226" s="310">
        <v>182</v>
      </c>
      <c r="B226" s="691" t="s">
        <v>777</v>
      </c>
      <c r="C226" s="255">
        <f t="shared" si="21"/>
        <v>0.02</v>
      </c>
      <c r="D226" s="278"/>
      <c r="E226" s="173">
        <v>0.02</v>
      </c>
      <c r="F226" s="265" t="s">
        <v>7</v>
      </c>
      <c r="G226" s="170" t="s">
        <v>136</v>
      </c>
      <c r="H226" s="171">
        <v>18</v>
      </c>
      <c r="I226" s="171">
        <v>46</v>
      </c>
      <c r="J226" s="125"/>
      <c r="K226" s="443"/>
    </row>
    <row r="227" spans="1:11" s="70" customFormat="1" ht="29.25" customHeight="1" x14ac:dyDescent="0.25">
      <c r="A227" s="310">
        <v>183</v>
      </c>
      <c r="B227" s="810" t="s">
        <v>778</v>
      </c>
      <c r="C227" s="255">
        <f t="shared" si="21"/>
        <v>0.1</v>
      </c>
      <c r="D227" s="278"/>
      <c r="E227" s="173">
        <v>0.1</v>
      </c>
      <c r="F227" s="265" t="s">
        <v>7</v>
      </c>
      <c r="G227" s="170" t="s">
        <v>146</v>
      </c>
      <c r="H227" s="171"/>
      <c r="I227" s="171"/>
      <c r="J227" s="125"/>
      <c r="K227" s="443"/>
    </row>
    <row r="228" spans="1:11" s="70" customFormat="1" ht="18" customHeight="1" x14ac:dyDescent="0.25">
      <c r="A228" s="310">
        <v>184</v>
      </c>
      <c r="B228" s="277" t="s">
        <v>515</v>
      </c>
      <c r="C228" s="255">
        <f t="shared" si="21"/>
        <v>0.78</v>
      </c>
      <c r="D228" s="278"/>
      <c r="E228" s="173">
        <v>0.78</v>
      </c>
      <c r="F228" s="265" t="s">
        <v>7</v>
      </c>
      <c r="G228" s="170" t="s">
        <v>126</v>
      </c>
      <c r="H228" s="171"/>
      <c r="I228" s="171"/>
      <c r="J228" s="125"/>
      <c r="K228" s="443"/>
    </row>
    <row r="229" spans="1:11" s="70" customFormat="1" ht="18" customHeight="1" x14ac:dyDescent="0.25">
      <c r="A229" s="619">
        <v>10</v>
      </c>
      <c r="B229" s="624" t="s">
        <v>69</v>
      </c>
      <c r="C229" s="636">
        <f>E229</f>
        <v>285.43</v>
      </c>
      <c r="D229" s="641"/>
      <c r="E229" s="642">
        <f>SUM(E230:E252)</f>
        <v>285.43</v>
      </c>
      <c r="F229" s="640"/>
      <c r="G229" s="644"/>
      <c r="H229" s="639"/>
      <c r="I229" s="643"/>
      <c r="J229" s="125"/>
      <c r="K229" s="443"/>
    </row>
    <row r="230" spans="1:11" s="38" customFormat="1" ht="39.75" customHeight="1" x14ac:dyDescent="0.25">
      <c r="A230" s="310">
        <v>185</v>
      </c>
      <c r="B230" s="58" t="s">
        <v>751</v>
      </c>
      <c r="C230" s="165">
        <f t="shared" ref="C230:C232" si="22">E230</f>
        <v>16.8</v>
      </c>
      <c r="D230" s="213"/>
      <c r="E230" s="48">
        <v>16.8</v>
      </c>
      <c r="F230" s="49" t="s">
        <v>7</v>
      </c>
      <c r="G230" s="49" t="s">
        <v>135</v>
      </c>
      <c r="H230" s="766" t="s">
        <v>400</v>
      </c>
      <c r="I230" s="767"/>
      <c r="J230" s="127"/>
      <c r="K230" s="445"/>
    </row>
    <row r="231" spans="1:11" s="38" customFormat="1" ht="31.5" customHeight="1" x14ac:dyDescent="0.25">
      <c r="A231" s="310">
        <v>186</v>
      </c>
      <c r="B231" s="50" t="s">
        <v>516</v>
      </c>
      <c r="C231" s="165">
        <f t="shared" si="22"/>
        <v>9.3000000000000007</v>
      </c>
      <c r="D231" s="213"/>
      <c r="E231" s="48">
        <v>9.3000000000000007</v>
      </c>
      <c r="F231" s="49" t="s">
        <v>7</v>
      </c>
      <c r="G231" s="49" t="s">
        <v>135</v>
      </c>
      <c r="H231" s="768"/>
      <c r="I231" s="769"/>
      <c r="J231" s="127"/>
      <c r="K231" s="445"/>
    </row>
    <row r="232" spans="1:11" s="38" customFormat="1" ht="45" customHeight="1" x14ac:dyDescent="0.25">
      <c r="A232" s="310">
        <v>187</v>
      </c>
      <c r="B232" s="50" t="s">
        <v>553</v>
      </c>
      <c r="C232" s="165">
        <f t="shared" si="22"/>
        <v>7.1</v>
      </c>
      <c r="D232" s="213"/>
      <c r="E232" s="48">
        <v>7.1</v>
      </c>
      <c r="F232" s="49" t="s">
        <v>7</v>
      </c>
      <c r="G232" s="49" t="s">
        <v>135</v>
      </c>
      <c r="H232" s="770"/>
      <c r="I232" s="771"/>
      <c r="J232" s="127"/>
      <c r="K232" s="445"/>
    </row>
    <row r="233" spans="1:11" s="38" customFormat="1" ht="18" customHeight="1" x14ac:dyDescent="0.25">
      <c r="A233" s="310">
        <v>188</v>
      </c>
      <c r="B233" s="50" t="s">
        <v>544</v>
      </c>
      <c r="C233" s="47">
        <f t="shared" ref="C233:C247" si="23">E233</f>
        <v>10.08</v>
      </c>
      <c r="D233" s="213"/>
      <c r="E233" s="48">
        <v>10.08</v>
      </c>
      <c r="F233" s="49" t="s">
        <v>9</v>
      </c>
      <c r="G233" s="49" t="s">
        <v>137</v>
      </c>
      <c r="H233" s="94"/>
      <c r="I233" s="94"/>
      <c r="J233" s="127"/>
      <c r="K233" s="445"/>
    </row>
    <row r="234" spans="1:11" s="38" customFormat="1" ht="30.75" customHeight="1" x14ac:dyDescent="0.25">
      <c r="A234" s="310">
        <v>189</v>
      </c>
      <c r="B234" s="51" t="s">
        <v>406</v>
      </c>
      <c r="C234" s="47">
        <f t="shared" si="23"/>
        <v>8.1999999999999993</v>
      </c>
      <c r="D234" s="214"/>
      <c r="E234" s="47">
        <v>8.1999999999999993</v>
      </c>
      <c r="F234" s="215" t="s">
        <v>7</v>
      </c>
      <c r="G234" s="49" t="s">
        <v>126</v>
      </c>
      <c r="H234" s="94">
        <v>61</v>
      </c>
      <c r="I234" s="90">
        <v>121</v>
      </c>
      <c r="J234" s="127"/>
      <c r="K234" s="445"/>
    </row>
    <row r="235" spans="1:11" s="38" customFormat="1" ht="30" customHeight="1" x14ac:dyDescent="0.25">
      <c r="A235" s="310">
        <v>190</v>
      </c>
      <c r="B235" s="216" t="s">
        <v>612</v>
      </c>
      <c r="C235" s="47">
        <f t="shared" si="23"/>
        <v>1.5</v>
      </c>
      <c r="D235" s="214"/>
      <c r="E235" s="47">
        <v>1.5</v>
      </c>
      <c r="F235" s="215" t="s">
        <v>7</v>
      </c>
      <c r="G235" s="49" t="s">
        <v>126</v>
      </c>
      <c r="H235" s="94"/>
      <c r="I235" s="90"/>
      <c r="J235" s="127"/>
      <c r="K235" s="445"/>
    </row>
    <row r="236" spans="1:11" s="38" customFormat="1" ht="29.25" customHeight="1" x14ac:dyDescent="0.25">
      <c r="A236" s="310">
        <v>191</v>
      </c>
      <c r="B236" s="51" t="s">
        <v>408</v>
      </c>
      <c r="C236" s="47">
        <f t="shared" si="23"/>
        <v>50</v>
      </c>
      <c r="D236" s="214"/>
      <c r="E236" s="47">
        <v>50</v>
      </c>
      <c r="F236" s="49" t="s">
        <v>8</v>
      </c>
      <c r="G236" s="49" t="s">
        <v>149</v>
      </c>
      <c r="H236" s="772" t="s">
        <v>407</v>
      </c>
      <c r="I236" s="773"/>
      <c r="J236" s="127"/>
      <c r="K236" s="445"/>
    </row>
    <row r="237" spans="1:11" s="38" customFormat="1" ht="29.25" customHeight="1" x14ac:dyDescent="0.25">
      <c r="A237" s="310">
        <v>192</v>
      </c>
      <c r="B237" s="261" t="s">
        <v>779</v>
      </c>
      <c r="C237" s="47">
        <f t="shared" si="23"/>
        <v>10</v>
      </c>
      <c r="D237" s="213"/>
      <c r="E237" s="48">
        <v>10</v>
      </c>
      <c r="F237" s="49" t="s">
        <v>236</v>
      </c>
      <c r="G237" s="49" t="s">
        <v>142</v>
      </c>
      <c r="H237" s="94"/>
      <c r="I237" s="90"/>
      <c r="J237" s="127"/>
      <c r="K237" s="445"/>
    </row>
    <row r="238" spans="1:11" s="38" customFormat="1" ht="30.75" customHeight="1" x14ac:dyDescent="0.25">
      <c r="A238" s="310">
        <v>193</v>
      </c>
      <c r="B238" s="261" t="s">
        <v>780</v>
      </c>
      <c r="C238" s="47">
        <f t="shared" si="23"/>
        <v>10</v>
      </c>
      <c r="D238" s="213"/>
      <c r="E238" s="48">
        <v>10</v>
      </c>
      <c r="F238" s="49" t="s">
        <v>236</v>
      </c>
      <c r="G238" s="49" t="s">
        <v>136</v>
      </c>
      <c r="H238" s="94"/>
      <c r="I238" s="90"/>
      <c r="J238" s="127"/>
      <c r="K238" s="445"/>
    </row>
    <row r="239" spans="1:11" s="38" customFormat="1" ht="29.25" customHeight="1" x14ac:dyDescent="0.25">
      <c r="A239" s="310">
        <v>194</v>
      </c>
      <c r="B239" s="261" t="s">
        <v>779</v>
      </c>
      <c r="C239" s="47">
        <f t="shared" si="23"/>
        <v>10</v>
      </c>
      <c r="D239" s="213"/>
      <c r="E239" s="48">
        <v>10</v>
      </c>
      <c r="F239" s="49" t="s">
        <v>236</v>
      </c>
      <c r="G239" s="49" t="s">
        <v>147</v>
      </c>
      <c r="H239" s="94"/>
      <c r="I239" s="90"/>
      <c r="J239" s="127"/>
      <c r="K239" s="445"/>
    </row>
    <row r="240" spans="1:11" s="38" customFormat="1" ht="30" customHeight="1" x14ac:dyDescent="0.25">
      <c r="A240" s="310">
        <v>195</v>
      </c>
      <c r="B240" s="261" t="s">
        <v>780</v>
      </c>
      <c r="C240" s="47">
        <f t="shared" si="23"/>
        <v>10</v>
      </c>
      <c r="D240" s="213"/>
      <c r="E240" s="48">
        <v>10</v>
      </c>
      <c r="F240" s="49" t="s">
        <v>236</v>
      </c>
      <c r="G240" s="49" t="s">
        <v>148</v>
      </c>
      <c r="H240" s="94"/>
      <c r="I240" s="90"/>
      <c r="J240" s="127"/>
      <c r="K240" s="445"/>
    </row>
    <row r="241" spans="1:11" s="38" customFormat="1" ht="30" customHeight="1" x14ac:dyDescent="0.25">
      <c r="A241" s="310">
        <v>196</v>
      </c>
      <c r="B241" s="261" t="s">
        <v>780</v>
      </c>
      <c r="C241" s="47">
        <f t="shared" si="23"/>
        <v>10</v>
      </c>
      <c r="D241" s="213"/>
      <c r="E241" s="48">
        <v>10</v>
      </c>
      <c r="F241" s="49" t="s">
        <v>236</v>
      </c>
      <c r="G241" s="49" t="s">
        <v>126</v>
      </c>
      <c r="H241" s="94"/>
      <c r="I241" s="90"/>
      <c r="J241" s="127"/>
      <c r="K241" s="445"/>
    </row>
    <row r="242" spans="1:11" s="38" customFormat="1" ht="32.25" customHeight="1" x14ac:dyDescent="0.25">
      <c r="A242" s="310">
        <v>197</v>
      </c>
      <c r="B242" s="261" t="s">
        <v>779</v>
      </c>
      <c r="C242" s="47">
        <f t="shared" si="23"/>
        <v>10</v>
      </c>
      <c r="D242" s="213"/>
      <c r="E242" s="48">
        <v>10</v>
      </c>
      <c r="F242" s="49" t="s">
        <v>236</v>
      </c>
      <c r="G242" s="49" t="s">
        <v>146</v>
      </c>
      <c r="H242" s="94"/>
      <c r="I242" s="90"/>
      <c r="J242" s="127"/>
      <c r="K242" s="445"/>
    </row>
    <row r="243" spans="1:11" s="38" customFormat="1" ht="30.75" customHeight="1" x14ac:dyDescent="0.25">
      <c r="A243" s="310">
        <v>198</v>
      </c>
      <c r="B243" s="261" t="s">
        <v>779</v>
      </c>
      <c r="C243" s="47">
        <f t="shared" si="23"/>
        <v>10</v>
      </c>
      <c r="D243" s="213"/>
      <c r="E243" s="48">
        <v>10</v>
      </c>
      <c r="F243" s="49" t="s">
        <v>236</v>
      </c>
      <c r="G243" s="49" t="s">
        <v>135</v>
      </c>
      <c r="H243" s="94"/>
      <c r="I243" s="90"/>
      <c r="J243" s="127"/>
      <c r="K243" s="445"/>
    </row>
    <row r="244" spans="1:11" s="38" customFormat="1" ht="30.75" customHeight="1" x14ac:dyDescent="0.25">
      <c r="A244" s="310">
        <v>199</v>
      </c>
      <c r="B244" s="261" t="s">
        <v>779</v>
      </c>
      <c r="C244" s="47">
        <f t="shared" si="23"/>
        <v>10</v>
      </c>
      <c r="D244" s="213"/>
      <c r="E244" s="48">
        <v>10</v>
      </c>
      <c r="F244" s="49" t="s">
        <v>236</v>
      </c>
      <c r="G244" s="49" t="s">
        <v>140</v>
      </c>
      <c r="H244" s="94"/>
      <c r="I244" s="90"/>
      <c r="J244" s="127"/>
      <c r="K244" s="445"/>
    </row>
    <row r="245" spans="1:11" s="38" customFormat="1" ht="30" customHeight="1" x14ac:dyDescent="0.25">
      <c r="A245" s="310">
        <v>200</v>
      </c>
      <c r="B245" s="261" t="s">
        <v>779</v>
      </c>
      <c r="C245" s="47">
        <f t="shared" si="23"/>
        <v>10</v>
      </c>
      <c r="D245" s="213"/>
      <c r="E245" s="48">
        <v>10</v>
      </c>
      <c r="F245" s="49" t="s">
        <v>236</v>
      </c>
      <c r="G245" s="49" t="s">
        <v>137</v>
      </c>
      <c r="H245" s="94"/>
      <c r="I245" s="90"/>
      <c r="J245" s="127"/>
      <c r="K245" s="445"/>
    </row>
    <row r="246" spans="1:11" s="38" customFormat="1" ht="28.5" customHeight="1" x14ac:dyDescent="0.25">
      <c r="A246" s="310">
        <v>201</v>
      </c>
      <c r="B246" s="261" t="s">
        <v>779</v>
      </c>
      <c r="C246" s="47">
        <f t="shared" si="23"/>
        <v>10</v>
      </c>
      <c r="D246" s="213"/>
      <c r="E246" s="48">
        <v>10</v>
      </c>
      <c r="F246" s="49" t="s">
        <v>236</v>
      </c>
      <c r="G246" s="49" t="s">
        <v>149</v>
      </c>
      <c r="H246" s="94"/>
      <c r="I246" s="90"/>
      <c r="J246" s="127"/>
      <c r="K246" s="445"/>
    </row>
    <row r="247" spans="1:11" s="38" customFormat="1" ht="26.25" customHeight="1" x14ac:dyDescent="0.25">
      <c r="A247" s="310">
        <v>202</v>
      </c>
      <c r="B247" s="261" t="s">
        <v>779</v>
      </c>
      <c r="C247" s="47">
        <f t="shared" si="23"/>
        <v>10</v>
      </c>
      <c r="D247" s="213"/>
      <c r="E247" s="48">
        <v>10</v>
      </c>
      <c r="F247" s="49" t="s">
        <v>236</v>
      </c>
      <c r="G247" s="49" t="s">
        <v>152</v>
      </c>
      <c r="H247" s="94"/>
      <c r="I247" s="90"/>
      <c r="J247" s="127"/>
      <c r="K247" s="445"/>
    </row>
    <row r="248" spans="1:11" s="38" customFormat="1" ht="19.5" customHeight="1" x14ac:dyDescent="0.25">
      <c r="A248" s="310">
        <v>203</v>
      </c>
      <c r="B248" s="51" t="s">
        <v>420</v>
      </c>
      <c r="C248" s="47">
        <f t="shared" ref="C248:C252" si="24">E248</f>
        <v>3.36</v>
      </c>
      <c r="D248" s="214"/>
      <c r="E248" s="47">
        <v>3.36</v>
      </c>
      <c r="F248" s="215" t="s">
        <v>238</v>
      </c>
      <c r="G248" s="49" t="s">
        <v>140</v>
      </c>
      <c r="H248" s="49" t="s">
        <v>305</v>
      </c>
      <c r="I248" s="298" t="s">
        <v>405</v>
      </c>
      <c r="J248" s="127"/>
      <c r="K248" s="445"/>
    </row>
    <row r="249" spans="1:11" s="38" customFormat="1" ht="28.5" customHeight="1" x14ac:dyDescent="0.25">
      <c r="A249" s="310">
        <v>204</v>
      </c>
      <c r="B249" s="315" t="s">
        <v>421</v>
      </c>
      <c r="C249" s="47">
        <f t="shared" si="24"/>
        <v>2</v>
      </c>
      <c r="D249" s="214"/>
      <c r="E249" s="47">
        <v>2</v>
      </c>
      <c r="F249" s="215" t="s">
        <v>238</v>
      </c>
      <c r="G249" s="49" t="s">
        <v>140</v>
      </c>
      <c r="H249" s="241" t="s">
        <v>422</v>
      </c>
      <c r="I249" s="242"/>
      <c r="J249" s="127"/>
      <c r="K249" s="445"/>
    </row>
    <row r="250" spans="1:11" s="38" customFormat="1" ht="43.5" customHeight="1" x14ac:dyDescent="0.25">
      <c r="A250" s="310">
        <v>205</v>
      </c>
      <c r="B250" s="51" t="s">
        <v>552</v>
      </c>
      <c r="C250" s="47">
        <f t="shared" si="24"/>
        <v>60.7</v>
      </c>
      <c r="D250" s="214"/>
      <c r="E250" s="47">
        <v>60.7</v>
      </c>
      <c r="F250" s="215" t="s">
        <v>8</v>
      </c>
      <c r="G250" s="49" t="s">
        <v>146</v>
      </c>
      <c r="H250" s="765" t="s">
        <v>304</v>
      </c>
      <c r="I250" s="765"/>
      <c r="J250" s="127"/>
      <c r="K250" s="445"/>
    </row>
    <row r="251" spans="1:11" s="38" customFormat="1" ht="43.5" customHeight="1" x14ac:dyDescent="0.25">
      <c r="A251" s="310">
        <v>206</v>
      </c>
      <c r="B251" s="51" t="s">
        <v>552</v>
      </c>
      <c r="C251" s="47">
        <f t="shared" si="24"/>
        <v>6.38</v>
      </c>
      <c r="D251" s="214"/>
      <c r="E251" s="47">
        <v>6.38</v>
      </c>
      <c r="F251" s="215" t="s">
        <v>8</v>
      </c>
      <c r="G251" s="49" t="s">
        <v>137</v>
      </c>
      <c r="H251" s="765"/>
      <c r="I251" s="765"/>
      <c r="J251" s="127"/>
      <c r="K251" s="445"/>
    </row>
    <row r="252" spans="1:11" s="38" customFormat="1" ht="40.5" customHeight="1" x14ac:dyDescent="0.25">
      <c r="A252" s="310">
        <v>207</v>
      </c>
      <c r="B252" s="315" t="s">
        <v>750</v>
      </c>
      <c r="C252" s="47">
        <f t="shared" si="24"/>
        <v>0.01</v>
      </c>
      <c r="D252" s="214"/>
      <c r="E252" s="47">
        <v>0.01</v>
      </c>
      <c r="F252" s="215" t="s">
        <v>143</v>
      </c>
      <c r="G252" s="49" t="s">
        <v>152</v>
      </c>
      <c r="H252" s="79">
        <v>67</v>
      </c>
      <c r="I252" s="79" t="s">
        <v>545</v>
      </c>
      <c r="J252" s="127"/>
      <c r="K252" s="445"/>
    </row>
    <row r="253" spans="1:11" s="239" customFormat="1" ht="18" customHeight="1" x14ac:dyDescent="0.25">
      <c r="A253" s="619">
        <v>11</v>
      </c>
      <c r="B253" s="624" t="s">
        <v>70</v>
      </c>
      <c r="C253" s="621">
        <f>E253</f>
        <v>12.75</v>
      </c>
      <c r="D253" s="645"/>
      <c r="E253" s="646">
        <f>SUM(E254:E259)</f>
        <v>12.75</v>
      </c>
      <c r="F253" s="647"/>
      <c r="G253" s="112"/>
      <c r="H253" s="49"/>
      <c r="I253" s="236"/>
      <c r="J253" s="238"/>
      <c r="K253" s="446"/>
    </row>
    <row r="254" spans="1:11" s="38" customFormat="1" ht="27.95" customHeight="1" x14ac:dyDescent="0.25">
      <c r="A254" s="310">
        <v>208</v>
      </c>
      <c r="B254" s="45" t="s">
        <v>401</v>
      </c>
      <c r="C254" s="47">
        <f t="shared" ref="C254:C259" si="25">E254</f>
        <v>0.5</v>
      </c>
      <c r="D254" s="47"/>
      <c r="E254" s="47">
        <v>0.5</v>
      </c>
      <c r="F254" s="49" t="s">
        <v>236</v>
      </c>
      <c r="G254" s="49" t="s">
        <v>139</v>
      </c>
      <c r="H254" s="53"/>
      <c r="I254" s="236"/>
      <c r="J254" s="127"/>
      <c r="K254" s="445"/>
    </row>
    <row r="255" spans="1:11" s="38" customFormat="1" ht="27.95" customHeight="1" x14ac:dyDescent="0.25">
      <c r="A255" s="310">
        <v>209</v>
      </c>
      <c r="B255" s="45" t="s">
        <v>402</v>
      </c>
      <c r="C255" s="47">
        <f t="shared" si="25"/>
        <v>0.5</v>
      </c>
      <c r="D255" s="47"/>
      <c r="E255" s="47">
        <v>0.5</v>
      </c>
      <c r="F255" s="49" t="s">
        <v>236</v>
      </c>
      <c r="G255" s="49" t="s">
        <v>139</v>
      </c>
      <c r="H255" s="53"/>
      <c r="I255" s="236"/>
      <c r="J255" s="127"/>
      <c r="K255" s="445"/>
    </row>
    <row r="256" spans="1:11" s="38" customFormat="1" ht="27.95" customHeight="1" x14ac:dyDescent="0.25">
      <c r="A256" s="310">
        <v>210</v>
      </c>
      <c r="B256" s="45" t="s">
        <v>403</v>
      </c>
      <c r="C256" s="47">
        <f t="shared" si="25"/>
        <v>0.5</v>
      </c>
      <c r="D256" s="47"/>
      <c r="E256" s="47">
        <v>0.5</v>
      </c>
      <c r="F256" s="49" t="s">
        <v>236</v>
      </c>
      <c r="G256" s="49" t="s">
        <v>139</v>
      </c>
      <c r="H256" s="53"/>
      <c r="I256" s="236"/>
      <c r="J256" s="127"/>
      <c r="K256" s="445"/>
    </row>
    <row r="257" spans="1:11" s="38" customFormat="1" ht="27.95" customHeight="1" x14ac:dyDescent="0.25">
      <c r="A257" s="310">
        <v>211</v>
      </c>
      <c r="B257" s="45" t="s">
        <v>404</v>
      </c>
      <c r="C257" s="47">
        <f t="shared" si="25"/>
        <v>0.5</v>
      </c>
      <c r="D257" s="47"/>
      <c r="E257" s="47">
        <v>0.5</v>
      </c>
      <c r="F257" s="49" t="s">
        <v>236</v>
      </c>
      <c r="G257" s="49" t="s">
        <v>139</v>
      </c>
      <c r="H257" s="53"/>
      <c r="I257" s="236"/>
      <c r="J257" s="127"/>
      <c r="K257" s="445"/>
    </row>
    <row r="258" spans="1:11" s="38" customFormat="1" ht="37.5" customHeight="1" x14ac:dyDescent="0.25">
      <c r="A258" s="310">
        <v>212</v>
      </c>
      <c r="B258" s="314" t="s">
        <v>749</v>
      </c>
      <c r="C258" s="47">
        <f t="shared" si="25"/>
        <v>10.6</v>
      </c>
      <c r="D258" s="237"/>
      <c r="E258" s="109">
        <v>10.6</v>
      </c>
      <c r="F258" s="49" t="s">
        <v>236</v>
      </c>
      <c r="G258" s="49" t="s">
        <v>139</v>
      </c>
      <c r="H258" s="49">
        <v>3</v>
      </c>
      <c r="I258" s="236">
        <v>51</v>
      </c>
      <c r="J258" s="127"/>
      <c r="K258" s="445"/>
    </row>
    <row r="259" spans="1:11" s="38" customFormat="1" ht="18" customHeight="1" x14ac:dyDescent="0.25">
      <c r="A259" s="310">
        <v>213</v>
      </c>
      <c r="B259" s="316" t="s">
        <v>613</v>
      </c>
      <c r="C259" s="47">
        <f t="shared" si="25"/>
        <v>0.15</v>
      </c>
      <c r="D259" s="237"/>
      <c r="E259" s="109">
        <v>0.15</v>
      </c>
      <c r="F259" s="49" t="s">
        <v>37</v>
      </c>
      <c r="G259" s="49" t="s">
        <v>139</v>
      </c>
      <c r="H259" s="49">
        <v>17</v>
      </c>
      <c r="I259" s="236"/>
      <c r="J259" s="127"/>
      <c r="K259" s="445"/>
    </row>
    <row r="260" spans="1:11" s="70" customFormat="1" ht="21" customHeight="1" x14ac:dyDescent="0.25">
      <c r="A260" s="619">
        <v>12</v>
      </c>
      <c r="B260" s="635" t="s">
        <v>71</v>
      </c>
      <c r="C260" s="621">
        <f>E260</f>
        <v>7.45</v>
      </c>
      <c r="D260" s="648"/>
      <c r="E260" s="621">
        <f>SUM(E261:E268)</f>
        <v>7.45</v>
      </c>
      <c r="F260" s="647"/>
      <c r="G260" s="649"/>
      <c r="H260" s="49"/>
      <c r="I260" s="236"/>
      <c r="J260" s="125"/>
      <c r="K260" s="443"/>
    </row>
    <row r="261" spans="1:11" s="70" customFormat="1" ht="32.25" customHeight="1" x14ac:dyDescent="0.25">
      <c r="A261" s="310">
        <v>214</v>
      </c>
      <c r="B261" s="51" t="s">
        <v>159</v>
      </c>
      <c r="C261" s="47">
        <f t="shared" ref="C261:C268" si="26">E261</f>
        <v>0.4</v>
      </c>
      <c r="D261" s="213"/>
      <c r="E261" s="120">
        <v>0.4</v>
      </c>
      <c r="F261" s="49" t="s">
        <v>238</v>
      </c>
      <c r="G261" s="49" t="s">
        <v>148</v>
      </c>
      <c r="H261" s="170">
        <v>41</v>
      </c>
      <c r="I261" s="273">
        <v>369</v>
      </c>
      <c r="J261" s="125"/>
      <c r="K261" s="443">
        <v>1</v>
      </c>
    </row>
    <row r="262" spans="1:11" s="70" customFormat="1" ht="29.25" customHeight="1" x14ac:dyDescent="0.25">
      <c r="A262" s="310">
        <v>215</v>
      </c>
      <c r="B262" s="51" t="s">
        <v>523</v>
      </c>
      <c r="C262" s="47">
        <f t="shared" si="26"/>
        <v>2</v>
      </c>
      <c r="D262" s="213"/>
      <c r="E262" s="173">
        <v>2</v>
      </c>
      <c r="F262" s="171" t="s">
        <v>7</v>
      </c>
      <c r="G262" s="170" t="s">
        <v>126</v>
      </c>
      <c r="H262" s="286"/>
      <c r="I262" s="287"/>
      <c r="J262" s="125"/>
      <c r="K262" s="443">
        <v>1</v>
      </c>
    </row>
    <row r="263" spans="1:11" s="70" customFormat="1" ht="27.75" customHeight="1" x14ac:dyDescent="0.25">
      <c r="A263" s="310">
        <v>216</v>
      </c>
      <c r="B263" s="104" t="s">
        <v>700</v>
      </c>
      <c r="C263" s="47">
        <f t="shared" si="26"/>
        <v>1</v>
      </c>
      <c r="D263" s="288"/>
      <c r="E263" s="169">
        <v>1</v>
      </c>
      <c r="F263" s="171" t="s">
        <v>8</v>
      </c>
      <c r="G263" s="170" t="s">
        <v>135</v>
      </c>
      <c r="H263" s="286"/>
      <c r="I263" s="287"/>
      <c r="J263" s="125"/>
      <c r="K263" s="443">
        <v>1</v>
      </c>
    </row>
    <row r="264" spans="1:11" s="297" customFormat="1" ht="30.75" customHeight="1" x14ac:dyDescent="0.25">
      <c r="A264" s="310">
        <v>217</v>
      </c>
      <c r="B264" s="104" t="s">
        <v>698</v>
      </c>
      <c r="C264" s="47">
        <f t="shared" si="26"/>
        <v>1</v>
      </c>
      <c r="D264" s="288"/>
      <c r="E264" s="48">
        <v>1</v>
      </c>
      <c r="F264" s="215" t="s">
        <v>9</v>
      </c>
      <c r="G264" s="112" t="s">
        <v>140</v>
      </c>
      <c r="H264" s="774" t="s">
        <v>702</v>
      </c>
      <c r="I264" s="775"/>
      <c r="J264" s="296"/>
      <c r="K264" s="443">
        <v>1</v>
      </c>
    </row>
    <row r="265" spans="1:11" s="297" customFormat="1" ht="32.25" customHeight="1" x14ac:dyDescent="0.25">
      <c r="A265" s="310">
        <v>218</v>
      </c>
      <c r="B265" s="104" t="s">
        <v>699</v>
      </c>
      <c r="C265" s="47">
        <f t="shared" si="26"/>
        <v>1</v>
      </c>
      <c r="D265" s="288"/>
      <c r="E265" s="48">
        <v>1</v>
      </c>
      <c r="F265" s="215" t="s">
        <v>9</v>
      </c>
      <c r="G265" s="112" t="s">
        <v>137</v>
      </c>
      <c r="H265" s="776"/>
      <c r="I265" s="777"/>
      <c r="J265" s="296"/>
      <c r="K265" s="443">
        <v>1</v>
      </c>
    </row>
    <row r="266" spans="1:11" s="70" customFormat="1" ht="29.25" customHeight="1" x14ac:dyDescent="0.25">
      <c r="A266" s="310">
        <v>219</v>
      </c>
      <c r="B266" s="104" t="s">
        <v>701</v>
      </c>
      <c r="C266" s="47">
        <f t="shared" si="26"/>
        <v>1</v>
      </c>
      <c r="D266" s="288"/>
      <c r="E266" s="48">
        <v>1</v>
      </c>
      <c r="F266" s="215" t="s">
        <v>9</v>
      </c>
      <c r="G266" s="112" t="s">
        <v>137</v>
      </c>
      <c r="H266" s="286"/>
      <c r="I266" s="287"/>
      <c r="J266" s="125"/>
      <c r="K266" s="443">
        <v>1</v>
      </c>
    </row>
    <row r="267" spans="1:11" s="297" customFormat="1" ht="29.25" customHeight="1" x14ac:dyDescent="0.25">
      <c r="A267" s="670">
        <v>220</v>
      </c>
      <c r="B267" s="695" t="s">
        <v>740</v>
      </c>
      <c r="C267" s="672">
        <f t="shared" si="26"/>
        <v>1</v>
      </c>
      <c r="D267" s="696"/>
      <c r="E267" s="683">
        <v>1</v>
      </c>
      <c r="F267" s="684" t="s">
        <v>8</v>
      </c>
      <c r="G267" s="697" t="s">
        <v>146</v>
      </c>
      <c r="H267" s="677">
        <v>8</v>
      </c>
      <c r="I267" s="698" t="s">
        <v>741</v>
      </c>
      <c r="J267" s="296"/>
      <c r="K267" s="444"/>
    </row>
    <row r="268" spans="1:11" s="70" customFormat="1" ht="17.100000000000001" customHeight="1" x14ac:dyDescent="0.25">
      <c r="A268" s="310">
        <v>221</v>
      </c>
      <c r="B268" s="105" t="s">
        <v>524</v>
      </c>
      <c r="C268" s="165">
        <f t="shared" si="26"/>
        <v>0.05</v>
      </c>
      <c r="D268" s="237"/>
      <c r="E268" s="109">
        <v>0.05</v>
      </c>
      <c r="F268" s="49" t="s">
        <v>7</v>
      </c>
      <c r="G268" s="49" t="s">
        <v>139</v>
      </c>
      <c r="H268" s="49">
        <v>21</v>
      </c>
      <c r="I268" s="259">
        <v>104</v>
      </c>
      <c r="J268" s="125"/>
      <c r="K268" s="443">
        <v>1</v>
      </c>
    </row>
    <row r="269" spans="1:11" s="70" customFormat="1" ht="30" customHeight="1" x14ac:dyDescent="0.25">
      <c r="A269" s="619">
        <v>13</v>
      </c>
      <c r="B269" s="620" t="s">
        <v>127</v>
      </c>
      <c r="C269" s="621">
        <f>E269</f>
        <v>18.520000000000003</v>
      </c>
      <c r="D269" s="621"/>
      <c r="E269" s="650">
        <f>SUM(E270:E277)</f>
        <v>18.520000000000003</v>
      </c>
      <c r="F269" s="651"/>
      <c r="G269" s="649"/>
      <c r="H269" s="49"/>
      <c r="I269" s="236"/>
      <c r="J269" s="125"/>
      <c r="K269" s="443"/>
    </row>
    <row r="270" spans="1:11" s="70" customFormat="1" ht="33.75" customHeight="1" x14ac:dyDescent="0.25">
      <c r="A270" s="310">
        <v>221</v>
      </c>
      <c r="B270" s="50" t="s">
        <v>533</v>
      </c>
      <c r="C270" s="47">
        <f>E270</f>
        <v>0.02</v>
      </c>
      <c r="D270" s="272"/>
      <c r="E270" s="248">
        <v>0.02</v>
      </c>
      <c r="F270" s="215" t="s">
        <v>7</v>
      </c>
      <c r="G270" s="49" t="s">
        <v>139</v>
      </c>
      <c r="H270" s="49">
        <v>30</v>
      </c>
      <c r="I270" s="236">
        <v>83</v>
      </c>
      <c r="J270" s="125"/>
      <c r="K270" s="443">
        <v>1</v>
      </c>
    </row>
    <row r="271" spans="1:11" s="70" customFormat="1" ht="46.5" customHeight="1" x14ac:dyDescent="0.25">
      <c r="A271" s="310">
        <v>222</v>
      </c>
      <c r="B271" s="136" t="s">
        <v>534</v>
      </c>
      <c r="C271" s="47">
        <f>E271</f>
        <v>2.6</v>
      </c>
      <c r="D271" s="214"/>
      <c r="E271" s="289">
        <v>2.6</v>
      </c>
      <c r="F271" s="291" t="s">
        <v>525</v>
      </c>
      <c r="G271" s="49" t="s">
        <v>139</v>
      </c>
      <c r="H271" s="49" t="s">
        <v>744</v>
      </c>
      <c r="I271" s="90" t="s">
        <v>745</v>
      </c>
      <c r="J271" s="125"/>
      <c r="K271" s="443">
        <v>1</v>
      </c>
    </row>
    <row r="272" spans="1:11" s="70" customFormat="1" ht="28.5" customHeight="1" x14ac:dyDescent="0.25">
      <c r="A272" s="310">
        <v>223</v>
      </c>
      <c r="B272" s="136" t="s">
        <v>526</v>
      </c>
      <c r="C272" s="47">
        <f>E272</f>
        <v>0.7</v>
      </c>
      <c r="D272" s="47"/>
      <c r="E272" s="289">
        <v>0.7</v>
      </c>
      <c r="F272" s="53" t="s">
        <v>9</v>
      </c>
      <c r="G272" s="112" t="s">
        <v>137</v>
      </c>
      <c r="H272" s="49"/>
      <c r="I272" s="236"/>
      <c r="J272" s="125"/>
      <c r="K272" s="443">
        <v>1</v>
      </c>
    </row>
    <row r="273" spans="1:11" s="70" customFormat="1" ht="17.25" customHeight="1" x14ac:dyDescent="0.25">
      <c r="A273" s="310">
        <v>224</v>
      </c>
      <c r="B273" s="260" t="s">
        <v>527</v>
      </c>
      <c r="C273" s="119">
        <f>D273+E273</f>
        <v>5</v>
      </c>
      <c r="D273" s="119"/>
      <c r="E273" s="120">
        <v>5</v>
      </c>
      <c r="F273" s="215" t="s">
        <v>7</v>
      </c>
      <c r="G273" s="623" t="s">
        <v>135</v>
      </c>
      <c r="H273" s="49"/>
      <c r="I273" s="236"/>
      <c r="J273" s="125"/>
      <c r="K273" s="443">
        <v>1</v>
      </c>
    </row>
    <row r="274" spans="1:11" s="70" customFormat="1" ht="30" customHeight="1" x14ac:dyDescent="0.25">
      <c r="A274" s="310">
        <v>225</v>
      </c>
      <c r="B274" s="260" t="s">
        <v>528</v>
      </c>
      <c r="C274" s="119">
        <f>D274+E274</f>
        <v>5</v>
      </c>
      <c r="D274" s="119"/>
      <c r="E274" s="120">
        <v>5</v>
      </c>
      <c r="F274" s="215" t="s">
        <v>7</v>
      </c>
      <c r="G274" s="623" t="s">
        <v>146</v>
      </c>
      <c r="H274" s="49"/>
      <c r="I274" s="236"/>
      <c r="J274" s="125"/>
      <c r="K274" s="443">
        <v>1</v>
      </c>
    </row>
    <row r="275" spans="1:11" s="70" customFormat="1" ht="30" customHeight="1" x14ac:dyDescent="0.25">
      <c r="A275" s="310">
        <v>226</v>
      </c>
      <c r="B275" s="260" t="s">
        <v>529</v>
      </c>
      <c r="C275" s="119">
        <f>D275+E275</f>
        <v>5</v>
      </c>
      <c r="D275" s="119"/>
      <c r="E275" s="120">
        <v>5</v>
      </c>
      <c r="F275" s="215" t="s">
        <v>7</v>
      </c>
      <c r="G275" s="623" t="s">
        <v>137</v>
      </c>
      <c r="H275" s="49"/>
      <c r="I275" s="236"/>
      <c r="J275" s="125"/>
      <c r="K275" s="443">
        <v>1</v>
      </c>
    </row>
    <row r="276" spans="1:11" s="70" customFormat="1" ht="27.75" customHeight="1" x14ac:dyDescent="0.25">
      <c r="A276" s="310">
        <v>227</v>
      </c>
      <c r="B276" s="317" t="s">
        <v>530</v>
      </c>
      <c r="C276" s="165">
        <f>E276</f>
        <v>0.1</v>
      </c>
      <c r="D276" s="290"/>
      <c r="E276" s="48">
        <v>0.1</v>
      </c>
      <c r="F276" s="215" t="s">
        <v>7</v>
      </c>
      <c r="G276" s="49" t="s">
        <v>135</v>
      </c>
      <c r="H276" s="49"/>
      <c r="I276" s="236"/>
      <c r="J276" s="125"/>
      <c r="K276" s="443">
        <v>1</v>
      </c>
    </row>
    <row r="277" spans="1:11" s="70" customFormat="1" ht="28.5" customHeight="1" x14ac:dyDescent="0.25">
      <c r="A277" s="310">
        <v>228</v>
      </c>
      <c r="B277" s="136" t="s">
        <v>531</v>
      </c>
      <c r="C277" s="165">
        <f>E277</f>
        <v>0.1</v>
      </c>
      <c r="D277" s="290"/>
      <c r="E277" s="48">
        <v>0.1</v>
      </c>
      <c r="F277" s="215" t="s">
        <v>7</v>
      </c>
      <c r="G277" s="49" t="s">
        <v>135</v>
      </c>
      <c r="H277" s="49"/>
      <c r="I277" s="236"/>
      <c r="J277" s="125"/>
      <c r="K277" s="443">
        <v>1</v>
      </c>
    </row>
    <row r="278" spans="1:11" s="239" customFormat="1" ht="18" customHeight="1" x14ac:dyDescent="0.25">
      <c r="A278" s="619">
        <v>14</v>
      </c>
      <c r="B278" s="635" t="s">
        <v>83</v>
      </c>
      <c r="C278" s="621">
        <f>E278</f>
        <v>20.039999999999996</v>
      </c>
      <c r="D278" s="621"/>
      <c r="E278" s="650">
        <f>SUM(E279:E309)</f>
        <v>20.039999999999996</v>
      </c>
      <c r="F278" s="650">
        <f t="shared" ref="F278:J278" si="27">SUM(F279:F309)</f>
        <v>0</v>
      </c>
      <c r="G278" s="650"/>
      <c r="H278" s="650"/>
      <c r="I278" s="650"/>
      <c r="J278" s="240">
        <f t="shared" si="27"/>
        <v>20.04</v>
      </c>
    </row>
    <row r="279" spans="1:11" s="41" customFormat="1" ht="40.5" customHeight="1" x14ac:dyDescent="0.25">
      <c r="A279" s="310">
        <v>229</v>
      </c>
      <c r="B279" s="136" t="s">
        <v>410</v>
      </c>
      <c r="C279" s="108">
        <v>0.06</v>
      </c>
      <c r="D279" s="108"/>
      <c r="E279" s="108">
        <v>0.06</v>
      </c>
      <c r="F279" s="134" t="s">
        <v>7</v>
      </c>
      <c r="G279" s="134" t="s">
        <v>149</v>
      </c>
      <c r="H279" s="135">
        <v>67</v>
      </c>
      <c r="I279" s="652"/>
      <c r="J279" s="204">
        <f>E279+E280+E281</f>
        <v>0.32</v>
      </c>
    </row>
    <row r="280" spans="1:11" s="41" customFormat="1" ht="42.75" customHeight="1" x14ac:dyDescent="0.25">
      <c r="A280" s="310">
        <v>230</v>
      </c>
      <c r="B280" s="225" t="s">
        <v>419</v>
      </c>
      <c r="C280" s="108">
        <v>0.2</v>
      </c>
      <c r="D280" s="226"/>
      <c r="E280" s="226">
        <v>0.2</v>
      </c>
      <c r="F280" s="227" t="s">
        <v>7</v>
      </c>
      <c r="G280" s="227" t="s">
        <v>149</v>
      </c>
      <c r="H280" s="228">
        <v>31</v>
      </c>
      <c r="I280" s="652"/>
      <c r="J280" s="205"/>
    </row>
    <row r="281" spans="1:11" s="41" customFormat="1" ht="44.25" customHeight="1" x14ac:dyDescent="0.25">
      <c r="A281" s="310">
        <v>231</v>
      </c>
      <c r="B281" s="136" t="s">
        <v>300</v>
      </c>
      <c r="C281" s="47">
        <v>0.06</v>
      </c>
      <c r="D281" s="47"/>
      <c r="E281" s="47">
        <v>0.06</v>
      </c>
      <c r="F281" s="223" t="s">
        <v>7</v>
      </c>
      <c r="G281" s="134" t="s">
        <v>149</v>
      </c>
      <c r="H281" s="135">
        <v>67</v>
      </c>
      <c r="I281" s="652"/>
      <c r="J281" s="205"/>
    </row>
    <row r="282" spans="1:11" s="41" customFormat="1" ht="44.25" customHeight="1" x14ac:dyDescent="0.25">
      <c r="A282" s="310">
        <v>232</v>
      </c>
      <c r="B282" s="136" t="s">
        <v>418</v>
      </c>
      <c r="C282" s="47">
        <v>1</v>
      </c>
      <c r="D282" s="47"/>
      <c r="E282" s="47">
        <v>1</v>
      </c>
      <c r="F282" s="134" t="s">
        <v>7</v>
      </c>
      <c r="G282" s="134" t="s">
        <v>140</v>
      </c>
      <c r="H282" s="49">
        <v>59</v>
      </c>
      <c r="I282" s="653"/>
      <c r="J282" s="204">
        <f>E282+E283+E284+E285+E286+E287+E288+E289</f>
        <v>4.78</v>
      </c>
    </row>
    <row r="283" spans="1:11" s="41" customFormat="1" ht="47.25" customHeight="1" x14ac:dyDescent="0.25">
      <c r="A283" s="310">
        <v>233</v>
      </c>
      <c r="B283" s="136" t="s">
        <v>287</v>
      </c>
      <c r="C283" s="47">
        <v>1</v>
      </c>
      <c r="D283" s="47"/>
      <c r="E283" s="47">
        <v>1</v>
      </c>
      <c r="F283" s="134" t="s">
        <v>7</v>
      </c>
      <c r="G283" s="134" t="s">
        <v>140</v>
      </c>
      <c r="H283" s="49">
        <v>59</v>
      </c>
      <c r="I283" s="653"/>
      <c r="J283" s="205"/>
    </row>
    <row r="284" spans="1:11" s="41" customFormat="1" ht="49.5" customHeight="1" x14ac:dyDescent="0.25">
      <c r="A284" s="310">
        <v>234</v>
      </c>
      <c r="B284" s="136" t="s">
        <v>417</v>
      </c>
      <c r="C284" s="47">
        <v>0.1</v>
      </c>
      <c r="D284" s="47"/>
      <c r="E284" s="47">
        <v>0.1</v>
      </c>
      <c r="F284" s="134" t="s">
        <v>7</v>
      </c>
      <c r="G284" s="134" t="s">
        <v>140</v>
      </c>
      <c r="H284" s="135">
        <v>80</v>
      </c>
      <c r="I284" s="652"/>
      <c r="J284" s="205"/>
    </row>
    <row r="285" spans="1:11" s="41" customFormat="1" ht="48" customHeight="1" x14ac:dyDescent="0.25">
      <c r="A285" s="310">
        <v>235</v>
      </c>
      <c r="B285" s="136" t="s">
        <v>416</v>
      </c>
      <c r="C285" s="108">
        <v>0.1</v>
      </c>
      <c r="D285" s="108"/>
      <c r="E285" s="108">
        <v>0.1</v>
      </c>
      <c r="F285" s="134" t="s">
        <v>7</v>
      </c>
      <c r="G285" s="134" t="s">
        <v>140</v>
      </c>
      <c r="H285" s="135">
        <v>104</v>
      </c>
      <c r="I285" s="652"/>
      <c r="J285" s="205"/>
    </row>
    <row r="286" spans="1:11" s="41" customFormat="1" ht="45.75" customHeight="1" x14ac:dyDescent="0.25">
      <c r="A286" s="310">
        <v>236</v>
      </c>
      <c r="B286" s="225" t="s">
        <v>289</v>
      </c>
      <c r="C286" s="108">
        <v>0.2</v>
      </c>
      <c r="D286" s="226"/>
      <c r="E286" s="226">
        <v>0.2</v>
      </c>
      <c r="F286" s="227" t="s">
        <v>7</v>
      </c>
      <c r="G286" s="227" t="s">
        <v>140</v>
      </c>
      <c r="H286" s="228">
        <v>105</v>
      </c>
      <c r="I286" s="652"/>
      <c r="J286" s="205"/>
    </row>
    <row r="287" spans="1:11" s="41" customFormat="1" ht="45.75" customHeight="1" x14ac:dyDescent="0.25">
      <c r="A287" s="310">
        <v>237</v>
      </c>
      <c r="B287" s="136" t="s">
        <v>296</v>
      </c>
      <c r="C287" s="108">
        <v>1.4</v>
      </c>
      <c r="D287" s="229"/>
      <c r="E287" s="230">
        <v>1.4</v>
      </c>
      <c r="F287" s="223" t="s">
        <v>7</v>
      </c>
      <c r="G287" s="231" t="s">
        <v>140</v>
      </c>
      <c r="H287" s="232">
        <v>95</v>
      </c>
      <c r="I287" s="652"/>
      <c r="J287" s="205"/>
    </row>
    <row r="288" spans="1:11" s="41" customFormat="1" ht="45.75" customHeight="1" x14ac:dyDescent="0.25">
      <c r="A288" s="310">
        <v>238</v>
      </c>
      <c r="B288" s="234" t="s">
        <v>298</v>
      </c>
      <c r="C288" s="47">
        <v>0.08</v>
      </c>
      <c r="D288" s="47"/>
      <c r="E288" s="47">
        <v>0.08</v>
      </c>
      <c r="F288" s="223" t="s">
        <v>7</v>
      </c>
      <c r="G288" s="231" t="s">
        <v>140</v>
      </c>
      <c r="H288" s="135"/>
      <c r="I288" s="652"/>
      <c r="J288" s="205"/>
    </row>
    <row r="289" spans="1:10" s="41" customFormat="1" ht="42.75" customHeight="1" x14ac:dyDescent="0.25">
      <c r="A289" s="310">
        <v>239</v>
      </c>
      <c r="B289" s="136" t="s">
        <v>299</v>
      </c>
      <c r="C289" s="108">
        <v>0.9</v>
      </c>
      <c r="D289" s="229"/>
      <c r="E289" s="230">
        <v>0.9</v>
      </c>
      <c r="F289" s="223" t="s">
        <v>7</v>
      </c>
      <c r="G289" s="231" t="s">
        <v>140</v>
      </c>
      <c r="H289" s="135"/>
      <c r="I289" s="652"/>
      <c r="J289" s="205"/>
    </row>
    <row r="290" spans="1:10" s="41" customFormat="1" ht="46.5" customHeight="1" x14ac:dyDescent="0.25">
      <c r="A290" s="310">
        <v>240</v>
      </c>
      <c r="B290" s="136" t="s">
        <v>288</v>
      </c>
      <c r="C290" s="47">
        <v>0.1</v>
      </c>
      <c r="D290" s="47"/>
      <c r="E290" s="47">
        <v>0.1</v>
      </c>
      <c r="F290" s="134" t="s">
        <v>7</v>
      </c>
      <c r="G290" s="134" t="s">
        <v>135</v>
      </c>
      <c r="H290" s="135">
        <v>28</v>
      </c>
      <c r="I290" s="652"/>
      <c r="J290" s="204">
        <f>E290+E291+E292+E293+E294+E295+E296</f>
        <v>5.3</v>
      </c>
    </row>
    <row r="291" spans="1:10" s="41" customFormat="1" ht="45" customHeight="1" x14ac:dyDescent="0.25">
      <c r="A291" s="310">
        <v>241</v>
      </c>
      <c r="B291" s="225" t="s">
        <v>292</v>
      </c>
      <c r="C291" s="108">
        <v>0.2</v>
      </c>
      <c r="D291" s="226"/>
      <c r="E291" s="226">
        <v>0.2</v>
      </c>
      <c r="F291" s="227" t="s">
        <v>7</v>
      </c>
      <c r="G291" s="227" t="s">
        <v>135</v>
      </c>
      <c r="H291" s="228">
        <v>31</v>
      </c>
      <c r="I291" s="652"/>
      <c r="J291" s="205"/>
    </row>
    <row r="292" spans="1:10" s="41" customFormat="1" ht="44.25" customHeight="1" x14ac:dyDescent="0.25">
      <c r="A292" s="310">
        <v>242</v>
      </c>
      <c r="B292" s="225" t="s">
        <v>293</v>
      </c>
      <c r="C292" s="108">
        <v>1</v>
      </c>
      <c r="D292" s="226"/>
      <c r="E292" s="226">
        <v>1</v>
      </c>
      <c r="F292" s="227" t="s">
        <v>7</v>
      </c>
      <c r="G292" s="227" t="s">
        <v>135</v>
      </c>
      <c r="H292" s="228">
        <v>50</v>
      </c>
      <c r="I292" s="652"/>
      <c r="J292" s="205"/>
    </row>
    <row r="293" spans="1:10" s="41" customFormat="1" ht="45.75" customHeight="1" x14ac:dyDescent="0.25">
      <c r="A293" s="310">
        <v>243</v>
      </c>
      <c r="B293" s="225" t="s">
        <v>294</v>
      </c>
      <c r="C293" s="108">
        <v>1</v>
      </c>
      <c r="D293" s="226"/>
      <c r="E293" s="226">
        <v>1</v>
      </c>
      <c r="F293" s="227" t="s">
        <v>7</v>
      </c>
      <c r="G293" s="227" t="s">
        <v>135</v>
      </c>
      <c r="H293" s="228">
        <v>104</v>
      </c>
      <c r="I293" s="652"/>
      <c r="J293" s="205"/>
    </row>
    <row r="294" spans="1:10" s="41" customFormat="1" ht="45.75" customHeight="1" x14ac:dyDescent="0.25">
      <c r="A294" s="310">
        <v>244</v>
      </c>
      <c r="B294" s="225" t="s">
        <v>294</v>
      </c>
      <c r="C294" s="108">
        <v>1</v>
      </c>
      <c r="D294" s="226"/>
      <c r="E294" s="226">
        <v>1</v>
      </c>
      <c r="F294" s="227" t="s">
        <v>7</v>
      </c>
      <c r="G294" s="227" t="s">
        <v>135</v>
      </c>
      <c r="H294" s="228">
        <v>54</v>
      </c>
      <c r="I294" s="652"/>
      <c r="J294" s="205"/>
    </row>
    <row r="295" spans="1:10" s="41" customFormat="1" ht="45" customHeight="1" x14ac:dyDescent="0.25">
      <c r="A295" s="310">
        <v>245</v>
      </c>
      <c r="B295" s="136" t="s">
        <v>294</v>
      </c>
      <c r="C295" s="108">
        <v>1</v>
      </c>
      <c r="D295" s="108"/>
      <c r="E295" s="108">
        <v>1</v>
      </c>
      <c r="F295" s="134" t="s">
        <v>7</v>
      </c>
      <c r="G295" s="134" t="s">
        <v>135</v>
      </c>
      <c r="H295" s="135">
        <v>31</v>
      </c>
      <c r="I295" s="652"/>
      <c r="J295" s="205"/>
    </row>
    <row r="296" spans="1:10" s="41" customFormat="1" ht="45.75" customHeight="1" x14ac:dyDescent="0.25">
      <c r="A296" s="310">
        <v>246</v>
      </c>
      <c r="B296" s="136" t="s">
        <v>294</v>
      </c>
      <c r="C296" s="108">
        <v>1</v>
      </c>
      <c r="D296" s="108"/>
      <c r="E296" s="108">
        <v>1</v>
      </c>
      <c r="F296" s="134" t="s">
        <v>7</v>
      </c>
      <c r="G296" s="134" t="s">
        <v>135</v>
      </c>
      <c r="H296" s="135">
        <v>50</v>
      </c>
      <c r="I296" s="652"/>
      <c r="J296" s="205"/>
    </row>
    <row r="297" spans="1:10" s="41" customFormat="1" ht="43.5" customHeight="1" x14ac:dyDescent="0.25">
      <c r="A297" s="310">
        <v>247</v>
      </c>
      <c r="B297" s="218" t="s">
        <v>415</v>
      </c>
      <c r="C297" s="219">
        <v>0.4</v>
      </c>
      <c r="D297" s="219"/>
      <c r="E297" s="219">
        <v>0.4</v>
      </c>
      <c r="F297" s="220" t="s">
        <v>7</v>
      </c>
      <c r="G297" s="220" t="s">
        <v>148</v>
      </c>
      <c r="H297" s="221">
        <v>42</v>
      </c>
      <c r="I297" s="652"/>
      <c r="J297" s="204">
        <f>E297+E298</f>
        <v>0.44</v>
      </c>
    </row>
    <row r="298" spans="1:10" s="41" customFormat="1" ht="40.5" customHeight="1" x14ac:dyDescent="0.25">
      <c r="A298" s="310">
        <v>248</v>
      </c>
      <c r="B298" s="233" t="s">
        <v>297</v>
      </c>
      <c r="C298" s="47">
        <v>0.04</v>
      </c>
      <c r="D298" s="47"/>
      <c r="E298" s="47">
        <v>0.04</v>
      </c>
      <c r="F298" s="223" t="s">
        <v>7</v>
      </c>
      <c r="G298" s="134" t="s">
        <v>148</v>
      </c>
      <c r="H298" s="135"/>
      <c r="I298" s="652"/>
      <c r="J298" s="205"/>
    </row>
    <row r="299" spans="1:10" s="41" customFormat="1" ht="37.5" customHeight="1" x14ac:dyDescent="0.25">
      <c r="A299" s="310">
        <v>249</v>
      </c>
      <c r="B299" s="812" t="s">
        <v>254</v>
      </c>
      <c r="C299" s="108">
        <v>0.5</v>
      </c>
      <c r="D299" s="108"/>
      <c r="E299" s="108">
        <v>0.5</v>
      </c>
      <c r="F299" s="654" t="s">
        <v>8</v>
      </c>
      <c r="G299" s="217" t="s">
        <v>137</v>
      </c>
      <c r="H299" s="655">
        <v>66</v>
      </c>
      <c r="I299" s="655">
        <v>31</v>
      </c>
      <c r="J299" s="204">
        <f>E299+E300</f>
        <v>0.6</v>
      </c>
    </row>
    <row r="300" spans="1:10" s="41" customFormat="1" ht="42" customHeight="1" x14ac:dyDescent="0.25">
      <c r="A300" s="310">
        <v>250</v>
      </c>
      <c r="B300" s="136" t="s">
        <v>414</v>
      </c>
      <c r="C300" s="47">
        <v>0.1</v>
      </c>
      <c r="D300" s="47"/>
      <c r="E300" s="47">
        <v>0.1</v>
      </c>
      <c r="F300" s="134" t="s">
        <v>7</v>
      </c>
      <c r="G300" s="134" t="s">
        <v>137</v>
      </c>
      <c r="H300" s="135">
        <v>62</v>
      </c>
      <c r="I300" s="652"/>
      <c r="J300" s="205"/>
    </row>
    <row r="301" spans="1:10" s="41" customFormat="1" ht="48.75" customHeight="1" x14ac:dyDescent="0.25">
      <c r="A301" s="310">
        <v>251</v>
      </c>
      <c r="B301" s="222" t="s">
        <v>413</v>
      </c>
      <c r="C301" s="108">
        <v>1</v>
      </c>
      <c r="D301" s="108"/>
      <c r="E301" s="108">
        <v>1</v>
      </c>
      <c r="F301" s="223" t="s">
        <v>8</v>
      </c>
      <c r="G301" s="223" t="s">
        <v>126</v>
      </c>
      <c r="H301" s="224">
        <v>23</v>
      </c>
      <c r="I301" s="652"/>
      <c r="J301" s="204">
        <f>E301+E302+E303+E304+E305+E306+E307+E308</f>
        <v>8.4</v>
      </c>
    </row>
    <row r="302" spans="1:10" s="41" customFormat="1" ht="42" customHeight="1" x14ac:dyDescent="0.25">
      <c r="A302" s="310">
        <v>252</v>
      </c>
      <c r="B302" s="225" t="s">
        <v>290</v>
      </c>
      <c r="C302" s="108">
        <v>0.2</v>
      </c>
      <c r="D302" s="226"/>
      <c r="E302" s="226">
        <v>0.2</v>
      </c>
      <c r="F302" s="227" t="s">
        <v>7</v>
      </c>
      <c r="G302" s="227" t="s">
        <v>126</v>
      </c>
      <c r="H302" s="228">
        <v>1</v>
      </c>
      <c r="I302" s="652"/>
      <c r="J302" s="205"/>
    </row>
    <row r="303" spans="1:10" s="41" customFormat="1" ht="45" customHeight="1" x14ac:dyDescent="0.25">
      <c r="A303" s="310">
        <v>253</v>
      </c>
      <c r="B303" s="225" t="s">
        <v>412</v>
      </c>
      <c r="C303" s="108">
        <v>0.2</v>
      </c>
      <c r="D303" s="226"/>
      <c r="E303" s="226">
        <v>0.2</v>
      </c>
      <c r="F303" s="227" t="s">
        <v>7</v>
      </c>
      <c r="G303" s="227" t="s">
        <v>126</v>
      </c>
      <c r="H303" s="228">
        <v>65</v>
      </c>
      <c r="I303" s="652"/>
      <c r="J303" s="205"/>
    </row>
    <row r="304" spans="1:10" s="41" customFormat="1" ht="46.5" customHeight="1" x14ac:dyDescent="0.25">
      <c r="A304" s="310">
        <v>254</v>
      </c>
      <c r="B304" s="225" t="s">
        <v>291</v>
      </c>
      <c r="C304" s="108">
        <v>0.2</v>
      </c>
      <c r="D304" s="226"/>
      <c r="E304" s="226">
        <v>0.2</v>
      </c>
      <c r="F304" s="227" t="s">
        <v>7</v>
      </c>
      <c r="G304" s="227" t="s">
        <v>126</v>
      </c>
      <c r="H304" s="228">
        <v>14</v>
      </c>
      <c r="I304" s="652"/>
      <c r="J304" s="205"/>
    </row>
    <row r="305" spans="1:14" s="41" customFormat="1" ht="45" customHeight="1" x14ac:dyDescent="0.25">
      <c r="A305" s="310">
        <v>255</v>
      </c>
      <c r="B305" s="225" t="s">
        <v>295</v>
      </c>
      <c r="C305" s="108">
        <v>1.4</v>
      </c>
      <c r="D305" s="226"/>
      <c r="E305" s="226">
        <v>1.4</v>
      </c>
      <c r="F305" s="227" t="s">
        <v>7</v>
      </c>
      <c r="G305" s="227" t="s">
        <v>126</v>
      </c>
      <c r="H305" s="228" t="s">
        <v>274</v>
      </c>
      <c r="I305" s="652"/>
      <c r="J305" s="205"/>
    </row>
    <row r="306" spans="1:14" s="41" customFormat="1" ht="45.75" customHeight="1" x14ac:dyDescent="0.25">
      <c r="A306" s="310">
        <v>256</v>
      </c>
      <c r="B306" s="136" t="s">
        <v>301</v>
      </c>
      <c r="C306" s="47">
        <v>0.2</v>
      </c>
      <c r="D306" s="47"/>
      <c r="E306" s="47">
        <v>0.2</v>
      </c>
      <c r="F306" s="134" t="s">
        <v>7</v>
      </c>
      <c r="G306" s="134" t="s">
        <v>126</v>
      </c>
      <c r="H306" s="135">
        <v>13</v>
      </c>
      <c r="I306" s="652"/>
      <c r="J306" s="205"/>
    </row>
    <row r="307" spans="1:14" s="41" customFormat="1" ht="45" customHeight="1" x14ac:dyDescent="0.25">
      <c r="A307" s="310">
        <v>257</v>
      </c>
      <c r="B307" s="136" t="s">
        <v>302</v>
      </c>
      <c r="C307" s="47">
        <v>0.2</v>
      </c>
      <c r="D307" s="47"/>
      <c r="E307" s="47">
        <v>0.2</v>
      </c>
      <c r="F307" s="134" t="s">
        <v>7</v>
      </c>
      <c r="G307" s="134" t="s">
        <v>126</v>
      </c>
      <c r="H307" s="135">
        <v>13</v>
      </c>
      <c r="I307" s="652"/>
      <c r="J307" s="205"/>
    </row>
    <row r="308" spans="1:14" s="41" customFormat="1" ht="42.75" customHeight="1" x14ac:dyDescent="0.25">
      <c r="A308" s="310">
        <v>258</v>
      </c>
      <c r="B308" s="136" t="s">
        <v>303</v>
      </c>
      <c r="C308" s="108">
        <v>5</v>
      </c>
      <c r="D308" s="108"/>
      <c r="E308" s="108">
        <v>5</v>
      </c>
      <c r="F308" s="134" t="s">
        <v>7</v>
      </c>
      <c r="G308" s="134" t="s">
        <v>126</v>
      </c>
      <c r="H308" s="235" t="s">
        <v>277</v>
      </c>
      <c r="I308" s="652"/>
      <c r="J308" s="205"/>
    </row>
    <row r="309" spans="1:14" s="41" customFormat="1" ht="40.5" customHeight="1" x14ac:dyDescent="0.25">
      <c r="A309" s="310">
        <v>259</v>
      </c>
      <c r="B309" s="225" t="s">
        <v>411</v>
      </c>
      <c r="C309" s="108">
        <f t="shared" ref="C309" si="28">E309</f>
        <v>0.2</v>
      </c>
      <c r="D309" s="226"/>
      <c r="E309" s="226">
        <v>0.2</v>
      </c>
      <c r="F309" s="227" t="s">
        <v>7</v>
      </c>
      <c r="G309" s="227" t="s">
        <v>147</v>
      </c>
      <c r="H309" s="228">
        <v>10</v>
      </c>
      <c r="I309" s="652"/>
      <c r="J309" s="204">
        <f>E309</f>
        <v>0.2</v>
      </c>
    </row>
    <row r="310" spans="1:14" s="25" customFormat="1" ht="18.75" customHeight="1" x14ac:dyDescent="0.25">
      <c r="A310" s="749" t="s">
        <v>160</v>
      </c>
      <c r="B310" s="750"/>
      <c r="C310" s="115">
        <f>C7+C35</f>
        <v>2868.06</v>
      </c>
      <c r="D310" s="115">
        <f>D7+D35</f>
        <v>0</v>
      </c>
      <c r="E310" s="115">
        <f>E7+E35</f>
        <v>2868.06</v>
      </c>
      <c r="F310" s="117"/>
      <c r="G310" s="117"/>
      <c r="H310" s="117"/>
      <c r="I310" s="117"/>
      <c r="J310" s="205"/>
    </row>
    <row r="311" spans="1:14" ht="16.5" customHeight="1" x14ac:dyDescent="0.25">
      <c r="J311" s="363" t="s">
        <v>15</v>
      </c>
      <c r="K311" s="512">
        <v>259</v>
      </c>
      <c r="L311" s="495">
        <v>2868.06</v>
      </c>
      <c r="M311">
        <v>2819.2799999999997</v>
      </c>
      <c r="N311" s="29">
        <f>L311-M311</f>
        <v>48.7800000000002</v>
      </c>
    </row>
    <row r="312" spans="1:14" ht="16.5" customHeight="1" x14ac:dyDescent="0.25">
      <c r="J312" s="363" t="s">
        <v>14</v>
      </c>
      <c r="K312" s="512">
        <v>70</v>
      </c>
      <c r="L312" s="495">
        <v>3376.73</v>
      </c>
    </row>
    <row r="313" spans="1:14" x14ac:dyDescent="0.25">
      <c r="A313" s="28"/>
      <c r="B313" s="28"/>
      <c r="C313" s="76"/>
      <c r="D313" s="76"/>
      <c r="E313" s="76"/>
      <c r="F313" s="28"/>
      <c r="G313" s="28"/>
      <c r="H313" s="28"/>
      <c r="I313" s="28"/>
      <c r="J313" s="363"/>
      <c r="K313" s="512">
        <f>SUM(K311:K312)</f>
        <v>329</v>
      </c>
      <c r="L313" s="495">
        <f>SUM(L311:L312)</f>
        <v>6244.79</v>
      </c>
    </row>
    <row r="314" spans="1:14" x14ac:dyDescent="0.25">
      <c r="A314" s="28"/>
      <c r="B314" s="28"/>
      <c r="C314" s="76"/>
      <c r="D314" s="76"/>
      <c r="E314" s="204"/>
      <c r="F314" s="204"/>
      <c r="G314" s="204"/>
      <c r="H314" s="204"/>
      <c r="I314" s="204"/>
      <c r="J314" s="204"/>
      <c r="K314" s="204"/>
      <c r="L314" s="29"/>
    </row>
    <row r="315" spans="1:14" x14ac:dyDescent="0.25">
      <c r="A315" s="28"/>
      <c r="B315" s="28"/>
      <c r="C315" s="76"/>
      <c r="D315" s="76"/>
      <c r="E315" s="204"/>
      <c r="F315" s="205"/>
      <c r="G315" s="204"/>
      <c r="H315" s="28"/>
      <c r="I315" s="28"/>
    </row>
    <row r="316" spans="1:14" x14ac:dyDescent="0.25">
      <c r="A316" s="28"/>
      <c r="B316" s="28"/>
      <c r="C316" s="76"/>
      <c r="D316" s="76"/>
      <c r="E316" s="204"/>
      <c r="F316" s="205"/>
      <c r="G316" s="204"/>
      <c r="H316" s="28"/>
      <c r="I316" s="28"/>
    </row>
    <row r="317" spans="1:14" x14ac:dyDescent="0.25">
      <c r="A317" s="28"/>
      <c r="B317" s="28"/>
      <c r="C317" s="76"/>
      <c r="D317" s="76"/>
      <c r="E317" s="76"/>
      <c r="F317" s="28"/>
      <c r="G317" s="28"/>
      <c r="H317" s="28"/>
      <c r="I317" s="28"/>
    </row>
    <row r="318" spans="1:14" x14ac:dyDescent="0.25">
      <c r="A318" s="28"/>
      <c r="B318" s="28"/>
      <c r="C318" s="76"/>
      <c r="D318" s="76"/>
      <c r="E318" s="76"/>
      <c r="F318" s="28"/>
      <c r="G318" s="28"/>
      <c r="H318" s="28"/>
      <c r="I318" s="28"/>
    </row>
    <row r="319" spans="1:14" x14ac:dyDescent="0.25">
      <c r="A319" s="28"/>
      <c r="B319" s="28"/>
      <c r="C319" s="76"/>
      <c r="D319" s="76"/>
      <c r="E319" s="77"/>
      <c r="F319" s="28"/>
      <c r="G319" s="28"/>
      <c r="H319" s="28"/>
      <c r="I319" s="28"/>
    </row>
    <row r="320" spans="1:14" x14ac:dyDescent="0.25">
      <c r="A320" s="28"/>
      <c r="B320" s="28"/>
      <c r="C320" s="76"/>
      <c r="D320" s="76"/>
      <c r="E320" s="76"/>
      <c r="F320" s="28"/>
      <c r="G320" s="28"/>
      <c r="H320" s="28"/>
      <c r="I320" s="28"/>
    </row>
    <row r="321" spans="1:9" x14ac:dyDescent="0.25">
      <c r="A321" s="28"/>
      <c r="B321" s="28"/>
      <c r="C321" s="76"/>
      <c r="D321" s="76"/>
      <c r="E321" s="76"/>
      <c r="F321" s="28"/>
      <c r="G321" s="28"/>
      <c r="H321" s="28"/>
      <c r="I321" s="28"/>
    </row>
    <row r="322" spans="1:9" x14ac:dyDescent="0.25">
      <c r="C322" s="29"/>
      <c r="D322" s="29"/>
      <c r="E322" s="29"/>
    </row>
    <row r="323" spans="1:9" x14ac:dyDescent="0.25">
      <c r="C323" s="29"/>
      <c r="D323" s="29"/>
      <c r="E323" s="29"/>
    </row>
    <row r="324" spans="1:9" x14ac:dyDescent="0.25">
      <c r="C324" s="29"/>
      <c r="D324" s="29"/>
      <c r="E324" s="29"/>
    </row>
    <row r="325" spans="1:9" x14ac:dyDescent="0.25">
      <c r="C325" s="29"/>
      <c r="D325" s="29"/>
      <c r="E325" s="29"/>
    </row>
    <row r="326" spans="1:9" x14ac:dyDescent="0.25">
      <c r="C326" s="29"/>
      <c r="D326" s="29"/>
      <c r="E326" s="29"/>
    </row>
    <row r="327" spans="1:9" x14ac:dyDescent="0.25">
      <c r="C327" s="29"/>
      <c r="D327" s="29"/>
      <c r="E327" s="29"/>
    </row>
    <row r="328" spans="1:9" x14ac:dyDescent="0.25">
      <c r="C328" s="29"/>
      <c r="D328" s="29"/>
      <c r="E328" s="29"/>
    </row>
    <row r="329" spans="1:9" x14ac:dyDescent="0.25">
      <c r="C329" s="29"/>
      <c r="D329" s="29"/>
      <c r="E329" s="29"/>
    </row>
    <row r="330" spans="1:9" x14ac:dyDescent="0.25">
      <c r="C330" s="29"/>
      <c r="D330" s="29"/>
      <c r="E330" s="29"/>
    </row>
    <row r="331" spans="1:9" x14ac:dyDescent="0.25">
      <c r="C331" s="29"/>
      <c r="D331" s="29"/>
      <c r="E331" s="29"/>
    </row>
    <row r="332" spans="1:9" x14ac:dyDescent="0.25">
      <c r="C332" s="29"/>
      <c r="D332" s="29"/>
      <c r="E332" s="29"/>
    </row>
    <row r="333" spans="1:9" x14ac:dyDescent="0.25">
      <c r="C333" s="29"/>
      <c r="D333" s="29"/>
      <c r="E333" s="29"/>
    </row>
    <row r="334" spans="1:9" x14ac:dyDescent="0.25">
      <c r="C334" s="29"/>
      <c r="D334" s="29"/>
      <c r="E334" s="29"/>
    </row>
    <row r="335" spans="1:9" x14ac:dyDescent="0.25">
      <c r="C335" s="29"/>
      <c r="D335" s="29"/>
      <c r="E335" s="29"/>
    </row>
    <row r="336" spans="1:9" x14ac:dyDescent="0.25">
      <c r="C336" s="29"/>
      <c r="D336" s="29"/>
      <c r="E336" s="29"/>
    </row>
    <row r="337" spans="3:5" x14ac:dyDescent="0.25">
      <c r="C337" s="29"/>
      <c r="D337" s="29"/>
      <c r="E337" s="29"/>
    </row>
    <row r="338" spans="3:5" x14ac:dyDescent="0.25">
      <c r="C338" s="29"/>
    </row>
  </sheetData>
  <mergeCells count="15">
    <mergeCell ref="A310:B310"/>
    <mergeCell ref="H4:I4"/>
    <mergeCell ref="A1:B1"/>
    <mergeCell ref="A2:I2"/>
    <mergeCell ref="A4:A5"/>
    <mergeCell ref="B4:B5"/>
    <mergeCell ref="D4:D5"/>
    <mergeCell ref="G4:G5"/>
    <mergeCell ref="E4:F4"/>
    <mergeCell ref="C4:C5"/>
    <mergeCell ref="H250:I251"/>
    <mergeCell ref="H230:I232"/>
    <mergeCell ref="H236:I236"/>
    <mergeCell ref="H264:I265"/>
    <mergeCell ref="I222:I223"/>
  </mergeCells>
  <phoneticPr fontId="4" type="noConversion"/>
  <printOptions horizontalCentered="1"/>
  <pageMargins left="0.59055118110236227" right="0" top="0.78740157480314965" bottom="0.78740157480314965" header="0" footer="0"/>
  <pageSetup paperSize="9" orientation="portrait" verticalDpi="0" r:id="rId1"/>
  <headerFooter alignWithMargins="0">
    <oddFooter>&amp;CTrang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Zeros="0" zoomScaleNormal="100" workbookViewId="0">
      <selection activeCell="A50" sqref="A50"/>
    </sheetView>
  </sheetViews>
  <sheetFormatPr defaultRowHeight="15" x14ac:dyDescent="0.25"/>
  <cols>
    <col min="1" max="1" width="4.42578125" customWidth="1"/>
    <col min="2" max="2" width="28.85546875" customWidth="1"/>
    <col min="3" max="3" width="9.5703125" customWidth="1"/>
    <col min="4" max="4" width="6.140625" customWidth="1"/>
    <col min="5" max="5" width="9.5703125" customWidth="1"/>
    <col min="6" max="6" width="6.85546875" customWidth="1"/>
    <col min="7" max="7" width="8.28515625" customWidth="1"/>
    <col min="8" max="8" width="5.42578125" customWidth="1"/>
    <col min="9" max="9" width="8.7109375" customWidth="1"/>
    <col min="10" max="10" width="11.28515625" customWidth="1"/>
    <col min="11" max="11" width="9.5703125" customWidth="1"/>
  </cols>
  <sheetData>
    <row r="1" spans="1:12" ht="20.25" customHeight="1" x14ac:dyDescent="0.25">
      <c r="A1" s="782" t="s">
        <v>671</v>
      </c>
      <c r="B1" s="782"/>
      <c r="C1" s="23"/>
      <c r="D1" s="32"/>
      <c r="E1" s="32"/>
      <c r="F1" s="33"/>
      <c r="G1" s="24"/>
      <c r="H1" s="24"/>
      <c r="I1" s="24"/>
    </row>
    <row r="2" spans="1:12" ht="48.75" customHeight="1" x14ac:dyDescent="0.25">
      <c r="A2" s="780" t="s">
        <v>392</v>
      </c>
      <c r="B2" s="780"/>
      <c r="C2" s="780"/>
      <c r="D2" s="780"/>
      <c r="E2" s="780"/>
      <c r="F2" s="780"/>
      <c r="G2" s="780"/>
      <c r="H2" s="780"/>
      <c r="I2" s="780"/>
    </row>
    <row r="3" spans="1:12" ht="19.5" customHeight="1" x14ac:dyDescent="0.25">
      <c r="B3" s="20"/>
      <c r="C3" s="21"/>
      <c r="D3" s="34"/>
      <c r="E3" s="34"/>
      <c r="F3" s="35"/>
      <c r="G3" s="22"/>
      <c r="H3" s="22"/>
      <c r="I3" s="22"/>
    </row>
    <row r="4" spans="1:12" ht="99" customHeight="1" x14ac:dyDescent="0.25">
      <c r="A4" s="783" t="s">
        <v>130</v>
      </c>
      <c r="B4" s="785" t="s">
        <v>131</v>
      </c>
      <c r="C4" s="787" t="s">
        <v>132</v>
      </c>
      <c r="D4" s="789" t="s">
        <v>230</v>
      </c>
      <c r="E4" s="791" t="s">
        <v>231</v>
      </c>
      <c r="F4" s="792"/>
      <c r="G4" s="793" t="s">
        <v>133</v>
      </c>
      <c r="H4" s="751" t="s">
        <v>393</v>
      </c>
      <c r="I4" s="752"/>
      <c r="J4" s="190"/>
      <c r="K4" s="190"/>
      <c r="L4" s="190"/>
    </row>
    <row r="5" spans="1:12" ht="48" customHeight="1" x14ac:dyDescent="0.25">
      <c r="A5" s="784"/>
      <c r="B5" s="786"/>
      <c r="C5" s="788"/>
      <c r="D5" s="790"/>
      <c r="E5" s="133" t="s">
        <v>232</v>
      </c>
      <c r="F5" s="312" t="s">
        <v>233</v>
      </c>
      <c r="G5" s="794"/>
      <c r="H5" s="191" t="s">
        <v>234</v>
      </c>
      <c r="I5" s="191" t="s">
        <v>235</v>
      </c>
      <c r="J5" s="190"/>
      <c r="K5" s="190"/>
      <c r="L5" s="190"/>
    </row>
    <row r="6" spans="1:12" x14ac:dyDescent="0.25">
      <c r="A6" s="44">
        <v>-1</v>
      </c>
      <c r="B6" s="44">
        <v>-2</v>
      </c>
      <c r="C6" s="44">
        <v>-4</v>
      </c>
      <c r="D6" s="44">
        <v>-5</v>
      </c>
      <c r="E6" s="44">
        <v>-6</v>
      </c>
      <c r="F6" s="44">
        <v>-7</v>
      </c>
      <c r="G6" s="192">
        <v>-8</v>
      </c>
      <c r="H6" s="193">
        <v>-9</v>
      </c>
      <c r="I6" s="193">
        <v>-9</v>
      </c>
      <c r="J6" s="190"/>
      <c r="K6" s="190"/>
      <c r="L6" s="190"/>
    </row>
    <row r="7" spans="1:12" ht="30" customHeight="1" x14ac:dyDescent="0.25">
      <c r="A7" s="180">
        <v>1</v>
      </c>
      <c r="B7" s="181" t="s">
        <v>245</v>
      </c>
      <c r="C7" s="182">
        <f>E7</f>
        <v>1400</v>
      </c>
      <c r="D7" s="182"/>
      <c r="E7" s="183">
        <v>1400</v>
      </c>
      <c r="F7" s="184" t="s">
        <v>8</v>
      </c>
      <c r="G7" s="184" t="s">
        <v>149</v>
      </c>
      <c r="H7" s="185"/>
      <c r="I7" s="186" t="s">
        <v>257</v>
      </c>
      <c r="J7" s="204">
        <f>E7+E8+E9+E10</f>
        <v>1563.79</v>
      </c>
      <c r="K7" s="190" t="s">
        <v>756</v>
      </c>
      <c r="L7" s="190"/>
    </row>
    <row r="8" spans="1:12" ht="30" x14ac:dyDescent="0.25">
      <c r="A8" s="589">
        <v>2</v>
      </c>
      <c r="B8" s="164" t="s">
        <v>245</v>
      </c>
      <c r="C8" s="162">
        <f t="shared" ref="C8:C70" si="0">E8</f>
        <v>53.79</v>
      </c>
      <c r="D8" s="165"/>
      <c r="E8" s="166">
        <v>53.79</v>
      </c>
      <c r="F8" s="167" t="s">
        <v>8</v>
      </c>
      <c r="G8" s="163" t="s">
        <v>149</v>
      </c>
      <c r="H8" s="194"/>
      <c r="I8" s="434" t="s">
        <v>258</v>
      </c>
      <c r="J8" s="204"/>
      <c r="K8" s="190"/>
      <c r="L8" s="190"/>
    </row>
    <row r="9" spans="1:12" ht="30" x14ac:dyDescent="0.25">
      <c r="A9" s="589">
        <v>3</v>
      </c>
      <c r="B9" s="164" t="s">
        <v>245</v>
      </c>
      <c r="C9" s="162">
        <f t="shared" si="0"/>
        <v>55</v>
      </c>
      <c r="D9" s="165"/>
      <c r="E9" s="166">
        <v>55</v>
      </c>
      <c r="F9" s="167" t="s">
        <v>8</v>
      </c>
      <c r="G9" s="163" t="s">
        <v>149</v>
      </c>
      <c r="H9" s="194"/>
      <c r="I9" s="434" t="s">
        <v>258</v>
      </c>
      <c r="J9" s="205"/>
      <c r="K9" s="720"/>
      <c r="L9" s="190"/>
    </row>
    <row r="10" spans="1:12" ht="30" x14ac:dyDescent="0.25">
      <c r="A10" s="589">
        <v>4</v>
      </c>
      <c r="B10" s="164" t="s">
        <v>245</v>
      </c>
      <c r="C10" s="162">
        <f t="shared" si="0"/>
        <v>55</v>
      </c>
      <c r="D10" s="165"/>
      <c r="E10" s="166">
        <v>55</v>
      </c>
      <c r="F10" s="167" t="s">
        <v>8</v>
      </c>
      <c r="G10" s="163" t="s">
        <v>149</v>
      </c>
      <c r="H10" s="194"/>
      <c r="I10" s="434" t="s">
        <v>258</v>
      </c>
      <c r="J10" s="205"/>
      <c r="K10" s="190"/>
      <c r="L10" s="190"/>
    </row>
    <row r="11" spans="1:12" ht="60" x14ac:dyDescent="0.25">
      <c r="A11" s="589">
        <v>5</v>
      </c>
      <c r="B11" s="168" t="s">
        <v>365</v>
      </c>
      <c r="C11" s="162">
        <f t="shared" si="0"/>
        <v>10.83</v>
      </c>
      <c r="D11" s="162"/>
      <c r="E11" s="169">
        <v>10.83</v>
      </c>
      <c r="F11" s="163" t="s">
        <v>7</v>
      </c>
      <c r="G11" s="170" t="s">
        <v>149</v>
      </c>
      <c r="H11" s="171">
        <v>67</v>
      </c>
      <c r="I11" s="172">
        <v>14</v>
      </c>
      <c r="J11" s="204">
        <f>E11+E12</f>
        <v>23.990000000000002</v>
      </c>
      <c r="K11" s="190"/>
      <c r="L11" s="190"/>
    </row>
    <row r="12" spans="1:12" ht="30" x14ac:dyDescent="0.25">
      <c r="A12" s="589">
        <v>6</v>
      </c>
      <c r="B12" s="136" t="s">
        <v>266</v>
      </c>
      <c r="C12" s="162">
        <f t="shared" si="0"/>
        <v>13.16</v>
      </c>
      <c r="D12" s="47"/>
      <c r="E12" s="47">
        <v>13.16</v>
      </c>
      <c r="F12" s="134" t="s">
        <v>7</v>
      </c>
      <c r="G12" s="195" t="s">
        <v>149</v>
      </c>
      <c r="H12" s="196">
        <v>31</v>
      </c>
      <c r="I12" s="196">
        <v>3</v>
      </c>
      <c r="J12" s="205"/>
      <c r="K12" s="190"/>
      <c r="L12" s="190"/>
    </row>
    <row r="13" spans="1:12" ht="45.75" customHeight="1" x14ac:dyDescent="0.25">
      <c r="A13" s="589">
        <v>7</v>
      </c>
      <c r="B13" s="433" t="s">
        <v>604</v>
      </c>
      <c r="C13" s="162">
        <f t="shared" si="0"/>
        <v>558.47</v>
      </c>
      <c r="D13" s="165"/>
      <c r="E13" s="166">
        <v>558.47</v>
      </c>
      <c r="F13" s="167" t="s">
        <v>8</v>
      </c>
      <c r="G13" s="163" t="s">
        <v>140</v>
      </c>
      <c r="H13" s="194"/>
      <c r="I13" s="434" t="s">
        <v>391</v>
      </c>
      <c r="J13" s="206">
        <f>E13</f>
        <v>558.47</v>
      </c>
      <c r="K13" s="190"/>
      <c r="L13" s="190"/>
    </row>
    <row r="14" spans="1:12" ht="40.5" customHeight="1" x14ac:dyDescent="0.25">
      <c r="A14" s="589">
        <v>8</v>
      </c>
      <c r="B14" s="118" t="s">
        <v>361</v>
      </c>
      <c r="C14" s="162">
        <f t="shared" si="0"/>
        <v>27.3</v>
      </c>
      <c r="D14" s="165"/>
      <c r="E14" s="166">
        <v>27.3</v>
      </c>
      <c r="F14" s="167" t="s">
        <v>7</v>
      </c>
      <c r="G14" s="163" t="s">
        <v>140</v>
      </c>
      <c r="H14" s="194">
        <v>80</v>
      </c>
      <c r="I14" s="194" t="s">
        <v>307</v>
      </c>
      <c r="J14" s="204">
        <f>E14+E15+E16+E17+E18+E19+E20+E21+E22+E23+E24+E25+E26+E27+E28+E29+E30+E31+E32</f>
        <v>257.34999999999997</v>
      </c>
      <c r="K14" s="190"/>
      <c r="L14" s="190"/>
    </row>
    <row r="15" spans="1:12" ht="42" customHeight="1" x14ac:dyDescent="0.25">
      <c r="A15" s="589">
        <v>9</v>
      </c>
      <c r="B15" s="118" t="s">
        <v>364</v>
      </c>
      <c r="C15" s="162">
        <f t="shared" si="0"/>
        <v>10.9</v>
      </c>
      <c r="D15" s="165"/>
      <c r="E15" s="166">
        <v>10.9</v>
      </c>
      <c r="F15" s="167" t="s">
        <v>7</v>
      </c>
      <c r="G15" s="163" t="s">
        <v>140</v>
      </c>
      <c r="H15" s="194">
        <v>59</v>
      </c>
      <c r="I15" s="194" t="s">
        <v>316</v>
      </c>
      <c r="J15" s="205"/>
      <c r="K15" s="190"/>
      <c r="L15" s="190"/>
    </row>
    <row r="16" spans="1:12" ht="34.5" customHeight="1" x14ac:dyDescent="0.25">
      <c r="A16" s="589">
        <v>10</v>
      </c>
      <c r="B16" s="164" t="s">
        <v>262</v>
      </c>
      <c r="C16" s="162">
        <f t="shared" si="0"/>
        <v>26.9</v>
      </c>
      <c r="D16" s="165"/>
      <c r="E16" s="166">
        <v>26.9</v>
      </c>
      <c r="F16" s="167" t="s">
        <v>7</v>
      </c>
      <c r="G16" s="163" t="s">
        <v>140</v>
      </c>
      <c r="H16" s="194">
        <v>80</v>
      </c>
      <c r="I16" s="194" t="s">
        <v>263</v>
      </c>
      <c r="J16" s="205"/>
      <c r="K16" s="190"/>
      <c r="L16" s="190"/>
    </row>
    <row r="17" spans="1:12" ht="40.5" customHeight="1" x14ac:dyDescent="0.25">
      <c r="A17" s="589">
        <v>11</v>
      </c>
      <c r="B17" s="144" t="s">
        <v>561</v>
      </c>
      <c r="C17" s="162">
        <f t="shared" si="0"/>
        <v>15</v>
      </c>
      <c r="D17" s="162"/>
      <c r="E17" s="173">
        <v>15</v>
      </c>
      <c r="F17" s="163" t="s">
        <v>7</v>
      </c>
      <c r="G17" s="170" t="s">
        <v>140</v>
      </c>
      <c r="H17" s="171">
        <v>111</v>
      </c>
      <c r="I17" s="172" t="s">
        <v>374</v>
      </c>
      <c r="J17" s="205"/>
      <c r="K17" s="190"/>
      <c r="L17" s="190"/>
    </row>
    <row r="18" spans="1:12" ht="48" customHeight="1" x14ac:dyDescent="0.25">
      <c r="A18" s="589">
        <v>12</v>
      </c>
      <c r="B18" s="144" t="s">
        <v>562</v>
      </c>
      <c r="C18" s="162">
        <f t="shared" si="0"/>
        <v>9</v>
      </c>
      <c r="D18" s="162"/>
      <c r="E18" s="173">
        <v>9</v>
      </c>
      <c r="F18" s="163" t="s">
        <v>7</v>
      </c>
      <c r="G18" s="170" t="s">
        <v>140</v>
      </c>
      <c r="H18" s="171">
        <v>101</v>
      </c>
      <c r="I18" s="172" t="s">
        <v>375</v>
      </c>
      <c r="J18" s="205"/>
      <c r="K18" s="190"/>
      <c r="L18" s="190"/>
    </row>
    <row r="19" spans="1:12" ht="48.75" customHeight="1" x14ac:dyDescent="0.25">
      <c r="A19" s="589">
        <v>13</v>
      </c>
      <c r="B19" s="144" t="s">
        <v>563</v>
      </c>
      <c r="C19" s="162">
        <f t="shared" si="0"/>
        <v>9.24</v>
      </c>
      <c r="D19" s="162"/>
      <c r="E19" s="173">
        <v>9.24</v>
      </c>
      <c r="F19" s="163" t="s">
        <v>7</v>
      </c>
      <c r="G19" s="170" t="s">
        <v>140</v>
      </c>
      <c r="H19" s="171">
        <v>32</v>
      </c>
      <c r="I19" s="172">
        <v>1</v>
      </c>
      <c r="J19" s="205"/>
      <c r="K19" s="190"/>
      <c r="L19" s="190"/>
    </row>
    <row r="20" spans="1:12" ht="37.5" customHeight="1" x14ac:dyDescent="0.25">
      <c r="A20" s="589">
        <v>14</v>
      </c>
      <c r="B20" s="144" t="s">
        <v>564</v>
      </c>
      <c r="C20" s="162">
        <f t="shared" si="0"/>
        <v>6.02</v>
      </c>
      <c r="D20" s="162"/>
      <c r="E20" s="173">
        <v>6.02</v>
      </c>
      <c r="F20" s="163" t="s">
        <v>7</v>
      </c>
      <c r="G20" s="170" t="s">
        <v>140</v>
      </c>
      <c r="H20" s="171">
        <v>79</v>
      </c>
      <c r="I20" s="172">
        <v>16</v>
      </c>
      <c r="J20" s="205"/>
      <c r="K20" s="190"/>
      <c r="L20" s="190"/>
    </row>
    <row r="21" spans="1:12" ht="45" x14ac:dyDescent="0.25">
      <c r="A21" s="589">
        <v>15</v>
      </c>
      <c r="B21" s="144" t="s">
        <v>565</v>
      </c>
      <c r="C21" s="162">
        <f t="shared" si="0"/>
        <v>5.36</v>
      </c>
      <c r="D21" s="162"/>
      <c r="E21" s="173">
        <v>5.36</v>
      </c>
      <c r="F21" s="163" t="s">
        <v>7</v>
      </c>
      <c r="G21" s="170" t="s">
        <v>140</v>
      </c>
      <c r="H21" s="171">
        <v>79</v>
      </c>
      <c r="I21" s="172">
        <v>19</v>
      </c>
      <c r="J21" s="205"/>
      <c r="K21" s="190"/>
      <c r="L21" s="190"/>
    </row>
    <row r="22" spans="1:12" ht="45" x14ac:dyDescent="0.25">
      <c r="A22" s="589">
        <v>16</v>
      </c>
      <c r="B22" s="144" t="s">
        <v>566</v>
      </c>
      <c r="C22" s="162">
        <f t="shared" si="0"/>
        <v>50</v>
      </c>
      <c r="D22" s="162"/>
      <c r="E22" s="173">
        <v>50</v>
      </c>
      <c r="F22" s="163" t="s">
        <v>7</v>
      </c>
      <c r="G22" s="170" t="s">
        <v>140</v>
      </c>
      <c r="H22" s="171">
        <v>109</v>
      </c>
      <c r="I22" s="172" t="s">
        <v>376</v>
      </c>
      <c r="J22" s="205"/>
      <c r="K22" s="190"/>
      <c r="L22" s="190"/>
    </row>
    <row r="23" spans="1:12" ht="45" x14ac:dyDescent="0.25">
      <c r="A23" s="589">
        <v>17</v>
      </c>
      <c r="B23" s="144" t="s">
        <v>567</v>
      </c>
      <c r="C23" s="162">
        <f t="shared" si="0"/>
        <v>31.61</v>
      </c>
      <c r="D23" s="162"/>
      <c r="E23" s="173">
        <v>31.61</v>
      </c>
      <c r="F23" s="163" t="s">
        <v>7</v>
      </c>
      <c r="G23" s="170" t="s">
        <v>140</v>
      </c>
      <c r="H23" s="171">
        <v>110</v>
      </c>
      <c r="I23" s="172">
        <v>9</v>
      </c>
      <c r="J23" s="205"/>
      <c r="K23" s="190"/>
      <c r="L23" s="190"/>
    </row>
    <row r="24" spans="1:12" ht="60" x14ac:dyDescent="0.25">
      <c r="A24" s="589">
        <v>18</v>
      </c>
      <c r="B24" s="178" t="s">
        <v>568</v>
      </c>
      <c r="C24" s="162">
        <f t="shared" si="0"/>
        <v>6.71</v>
      </c>
      <c r="D24" s="162"/>
      <c r="E24" s="173">
        <v>6.71</v>
      </c>
      <c r="F24" s="163" t="s">
        <v>7</v>
      </c>
      <c r="G24" s="170" t="s">
        <v>140</v>
      </c>
      <c r="H24" s="171">
        <v>82</v>
      </c>
      <c r="I24" s="172" t="s">
        <v>380</v>
      </c>
      <c r="J24" s="205"/>
      <c r="K24" s="190"/>
      <c r="L24" s="190"/>
    </row>
    <row r="25" spans="1:12" ht="60" x14ac:dyDescent="0.25">
      <c r="A25" s="589">
        <v>19</v>
      </c>
      <c r="B25" s="178" t="s">
        <v>569</v>
      </c>
      <c r="C25" s="162">
        <f t="shared" si="0"/>
        <v>12.03</v>
      </c>
      <c r="D25" s="162"/>
      <c r="E25" s="173">
        <v>12.03</v>
      </c>
      <c r="F25" s="163" t="s">
        <v>7</v>
      </c>
      <c r="G25" s="170" t="s">
        <v>140</v>
      </c>
      <c r="H25" s="171">
        <v>102</v>
      </c>
      <c r="I25" s="172">
        <v>23</v>
      </c>
      <c r="J25" s="205"/>
      <c r="K25" s="190"/>
      <c r="L25" s="190"/>
    </row>
    <row r="26" spans="1:12" ht="45" x14ac:dyDescent="0.25">
      <c r="A26" s="589">
        <v>20</v>
      </c>
      <c r="B26" s="136" t="s">
        <v>570</v>
      </c>
      <c r="C26" s="162">
        <f t="shared" si="0"/>
        <v>4.4000000000000004</v>
      </c>
      <c r="D26" s="47"/>
      <c r="E26" s="47">
        <v>4.4000000000000004</v>
      </c>
      <c r="F26" s="134" t="s">
        <v>7</v>
      </c>
      <c r="G26" s="195" t="s">
        <v>140</v>
      </c>
      <c r="H26" s="196">
        <v>65</v>
      </c>
      <c r="I26" s="196" t="s">
        <v>259</v>
      </c>
      <c r="J26" s="205"/>
      <c r="K26" s="190"/>
      <c r="L26" s="190"/>
    </row>
    <row r="27" spans="1:12" ht="45" x14ac:dyDescent="0.25">
      <c r="A27" s="589">
        <v>21</v>
      </c>
      <c r="B27" s="136" t="s">
        <v>571</v>
      </c>
      <c r="C27" s="162">
        <f t="shared" si="0"/>
        <v>11.42</v>
      </c>
      <c r="D27" s="47"/>
      <c r="E27" s="47">
        <v>11.42</v>
      </c>
      <c r="F27" s="134" t="s">
        <v>7</v>
      </c>
      <c r="G27" s="195" t="s">
        <v>140</v>
      </c>
      <c r="H27" s="196">
        <v>104</v>
      </c>
      <c r="I27" s="196">
        <v>3</v>
      </c>
      <c r="J27" s="205"/>
      <c r="K27" s="190"/>
      <c r="L27" s="190"/>
    </row>
    <row r="28" spans="1:12" ht="30" x14ac:dyDescent="0.25">
      <c r="A28" s="589">
        <v>22</v>
      </c>
      <c r="B28" s="51" t="s">
        <v>572</v>
      </c>
      <c r="C28" s="162">
        <f t="shared" si="0"/>
        <v>2.7</v>
      </c>
      <c r="D28" s="47"/>
      <c r="E28" s="47">
        <v>2.7</v>
      </c>
      <c r="F28" s="134" t="s">
        <v>7</v>
      </c>
      <c r="G28" s="195" t="s">
        <v>140</v>
      </c>
      <c r="H28" s="196">
        <v>105</v>
      </c>
      <c r="I28" s="196">
        <v>12</v>
      </c>
      <c r="J28" s="205"/>
      <c r="K28" s="190"/>
      <c r="L28" s="190"/>
    </row>
    <row r="29" spans="1:12" ht="45" x14ac:dyDescent="0.25">
      <c r="A29" s="589">
        <v>23</v>
      </c>
      <c r="B29" s="136" t="s">
        <v>573</v>
      </c>
      <c r="C29" s="162">
        <f t="shared" si="0"/>
        <v>11</v>
      </c>
      <c r="D29" s="47"/>
      <c r="E29" s="47">
        <v>11</v>
      </c>
      <c r="F29" s="134" t="s">
        <v>7</v>
      </c>
      <c r="G29" s="195" t="s">
        <v>140</v>
      </c>
      <c r="H29" s="196">
        <v>95</v>
      </c>
      <c r="I29" s="196" t="s">
        <v>276</v>
      </c>
      <c r="J29" s="205"/>
      <c r="K29" s="190"/>
      <c r="L29" s="190"/>
    </row>
    <row r="30" spans="1:12" ht="45" x14ac:dyDescent="0.25">
      <c r="A30" s="589">
        <v>24</v>
      </c>
      <c r="B30" s="136" t="s">
        <v>574</v>
      </c>
      <c r="C30" s="162">
        <f t="shared" si="0"/>
        <v>3</v>
      </c>
      <c r="D30" s="47"/>
      <c r="E30" s="47">
        <v>3</v>
      </c>
      <c r="F30" s="134" t="s">
        <v>7</v>
      </c>
      <c r="G30" s="195" t="s">
        <v>140</v>
      </c>
      <c r="H30" s="196"/>
      <c r="I30" s="196"/>
      <c r="J30" s="205"/>
      <c r="K30" s="190"/>
      <c r="L30" s="190"/>
    </row>
    <row r="31" spans="1:12" ht="45" x14ac:dyDescent="0.25">
      <c r="A31" s="589">
        <v>25</v>
      </c>
      <c r="B31" s="136" t="s">
        <v>575</v>
      </c>
      <c r="C31" s="162">
        <f t="shared" si="0"/>
        <v>2.16</v>
      </c>
      <c r="D31" s="47"/>
      <c r="E31" s="47">
        <v>2.16</v>
      </c>
      <c r="F31" s="134" t="s">
        <v>7</v>
      </c>
      <c r="G31" s="195" t="s">
        <v>140</v>
      </c>
      <c r="H31" s="196">
        <v>87</v>
      </c>
      <c r="I31" s="196" t="s">
        <v>284</v>
      </c>
      <c r="J31" s="205"/>
      <c r="K31" s="190"/>
      <c r="L31" s="190"/>
    </row>
    <row r="32" spans="1:12" ht="44.25" customHeight="1" x14ac:dyDescent="0.25">
      <c r="A32" s="589">
        <v>26</v>
      </c>
      <c r="B32" s="118" t="s">
        <v>363</v>
      </c>
      <c r="C32" s="162">
        <f t="shared" si="0"/>
        <v>12.6</v>
      </c>
      <c r="D32" s="165"/>
      <c r="E32" s="166">
        <v>12.6</v>
      </c>
      <c r="F32" s="167" t="s">
        <v>7</v>
      </c>
      <c r="G32" s="163" t="s">
        <v>312</v>
      </c>
      <c r="H32" s="194" t="s">
        <v>313</v>
      </c>
      <c r="I32" s="194" t="s">
        <v>314</v>
      </c>
      <c r="J32" s="204"/>
      <c r="K32" s="190"/>
      <c r="L32" s="190"/>
    </row>
    <row r="33" spans="1:12" ht="45" x14ac:dyDescent="0.25">
      <c r="A33" s="589">
        <v>27</v>
      </c>
      <c r="B33" s="118" t="s">
        <v>576</v>
      </c>
      <c r="C33" s="162">
        <f t="shared" si="0"/>
        <v>12.85</v>
      </c>
      <c r="D33" s="165"/>
      <c r="E33" s="166">
        <v>12.85</v>
      </c>
      <c r="F33" s="167" t="s">
        <v>7</v>
      </c>
      <c r="G33" s="163" t="s">
        <v>146</v>
      </c>
      <c r="H33" s="194">
        <v>46</v>
      </c>
      <c r="I33" s="194" t="s">
        <v>306</v>
      </c>
      <c r="J33" s="204">
        <f>E33+E34</f>
        <v>31.049999999999997</v>
      </c>
      <c r="K33" s="190"/>
      <c r="L33" s="190"/>
    </row>
    <row r="34" spans="1:12" ht="45" x14ac:dyDescent="0.25">
      <c r="A34" s="589">
        <v>28</v>
      </c>
      <c r="B34" s="118" t="s">
        <v>577</v>
      </c>
      <c r="C34" s="162">
        <f t="shared" si="0"/>
        <v>18.2</v>
      </c>
      <c r="D34" s="165"/>
      <c r="E34" s="166">
        <v>18.2</v>
      </c>
      <c r="F34" s="167" t="s">
        <v>7</v>
      </c>
      <c r="G34" s="163" t="s">
        <v>146</v>
      </c>
      <c r="H34" s="194" t="s">
        <v>309</v>
      </c>
      <c r="I34" s="143" t="s">
        <v>310</v>
      </c>
      <c r="J34" s="205"/>
      <c r="K34" s="190"/>
      <c r="L34" s="190"/>
    </row>
    <row r="35" spans="1:12" ht="33.75" customHeight="1" x14ac:dyDescent="0.25">
      <c r="A35" s="589">
        <v>29</v>
      </c>
      <c r="B35" s="164" t="s">
        <v>578</v>
      </c>
      <c r="C35" s="162">
        <f t="shared" si="0"/>
        <v>22.9</v>
      </c>
      <c r="D35" s="165"/>
      <c r="E35" s="166">
        <v>22.9</v>
      </c>
      <c r="F35" s="167" t="s">
        <v>7</v>
      </c>
      <c r="G35" s="163" t="s">
        <v>135</v>
      </c>
      <c r="H35" s="194">
        <v>28</v>
      </c>
      <c r="I35" s="434" t="s">
        <v>264</v>
      </c>
      <c r="J35" s="204">
        <f>E35+E36+E37+E38+E39+E40+E41+E42+E43+E44+E45+E46+E47</f>
        <v>158.55000000000001</v>
      </c>
      <c r="K35" s="190"/>
      <c r="L35" s="190"/>
    </row>
    <row r="36" spans="1:12" ht="42.75" customHeight="1" x14ac:dyDescent="0.25">
      <c r="A36" s="589">
        <v>30</v>
      </c>
      <c r="B36" s="168" t="s">
        <v>579</v>
      </c>
      <c r="C36" s="162">
        <f t="shared" si="0"/>
        <v>15</v>
      </c>
      <c r="D36" s="162"/>
      <c r="E36" s="169">
        <v>15</v>
      </c>
      <c r="F36" s="163" t="s">
        <v>7</v>
      </c>
      <c r="G36" s="170" t="s">
        <v>135</v>
      </c>
      <c r="H36" s="171">
        <v>52</v>
      </c>
      <c r="I36" s="176" t="s">
        <v>378</v>
      </c>
      <c r="J36" s="205"/>
      <c r="K36" s="190"/>
      <c r="L36" s="190"/>
    </row>
    <row r="37" spans="1:12" ht="46.5" customHeight="1" x14ac:dyDescent="0.25">
      <c r="A37" s="589">
        <v>31</v>
      </c>
      <c r="B37" s="178" t="s">
        <v>580</v>
      </c>
      <c r="C37" s="162">
        <f t="shared" si="0"/>
        <v>17.75</v>
      </c>
      <c r="D37" s="162"/>
      <c r="E37" s="173">
        <v>17.75</v>
      </c>
      <c r="F37" s="163" t="s">
        <v>7</v>
      </c>
      <c r="G37" s="170" t="s">
        <v>135</v>
      </c>
      <c r="H37" s="171" t="s">
        <v>381</v>
      </c>
      <c r="I37" s="177" t="s">
        <v>382</v>
      </c>
      <c r="J37" s="205"/>
      <c r="K37" s="190"/>
      <c r="L37" s="190"/>
    </row>
    <row r="38" spans="1:12" ht="42.75" customHeight="1" x14ac:dyDescent="0.25">
      <c r="A38" s="589">
        <v>32</v>
      </c>
      <c r="B38" s="178" t="s">
        <v>383</v>
      </c>
      <c r="C38" s="162">
        <f t="shared" si="0"/>
        <v>19.14</v>
      </c>
      <c r="D38" s="162"/>
      <c r="E38" s="173">
        <v>19.14</v>
      </c>
      <c r="F38" s="163" t="s">
        <v>7</v>
      </c>
      <c r="G38" s="170" t="s">
        <v>135</v>
      </c>
      <c r="H38" s="171">
        <v>48</v>
      </c>
      <c r="I38" s="177" t="s">
        <v>384</v>
      </c>
      <c r="J38" s="205"/>
      <c r="K38" s="190"/>
      <c r="L38" s="190"/>
    </row>
    <row r="39" spans="1:12" ht="45" customHeight="1" x14ac:dyDescent="0.25">
      <c r="A39" s="589">
        <v>33</v>
      </c>
      <c r="B39" s="136" t="s">
        <v>581</v>
      </c>
      <c r="C39" s="162">
        <f t="shared" si="0"/>
        <v>15.43</v>
      </c>
      <c r="D39" s="47"/>
      <c r="E39" s="47">
        <v>15.43</v>
      </c>
      <c r="F39" s="134" t="s">
        <v>7</v>
      </c>
      <c r="G39" s="195" t="s">
        <v>135</v>
      </c>
      <c r="H39" s="196">
        <v>31</v>
      </c>
      <c r="I39" s="196" t="s">
        <v>270</v>
      </c>
      <c r="J39" s="205"/>
      <c r="K39" s="190"/>
      <c r="L39" s="190"/>
    </row>
    <row r="40" spans="1:12" ht="27" customHeight="1" x14ac:dyDescent="0.25">
      <c r="A40" s="589">
        <v>34</v>
      </c>
      <c r="B40" s="136" t="s">
        <v>271</v>
      </c>
      <c r="C40" s="162">
        <f t="shared" si="0"/>
        <v>26</v>
      </c>
      <c r="D40" s="47"/>
      <c r="E40" s="47">
        <v>26</v>
      </c>
      <c r="F40" s="134" t="s">
        <v>7</v>
      </c>
      <c r="G40" s="195" t="s">
        <v>135</v>
      </c>
      <c r="H40" s="196">
        <v>104</v>
      </c>
      <c r="I40" s="196" t="s">
        <v>272</v>
      </c>
      <c r="J40" s="205"/>
      <c r="K40" s="190"/>
      <c r="L40" s="190"/>
    </row>
    <row r="41" spans="1:12" ht="27" customHeight="1" x14ac:dyDescent="0.25">
      <c r="A41" s="589">
        <v>35</v>
      </c>
      <c r="B41" s="136" t="s">
        <v>271</v>
      </c>
      <c r="C41" s="162">
        <f t="shared" si="0"/>
        <v>25</v>
      </c>
      <c r="D41" s="47"/>
      <c r="E41" s="47">
        <v>25</v>
      </c>
      <c r="F41" s="134" t="s">
        <v>7</v>
      </c>
      <c r="G41" s="195" t="s">
        <v>135</v>
      </c>
      <c r="H41" s="196">
        <v>54</v>
      </c>
      <c r="I41" s="196" t="s">
        <v>273</v>
      </c>
      <c r="J41" s="205"/>
      <c r="K41" s="190"/>
      <c r="L41" s="190"/>
    </row>
    <row r="42" spans="1:12" ht="27" customHeight="1" x14ac:dyDescent="0.25">
      <c r="A42" s="589">
        <v>36</v>
      </c>
      <c r="B42" s="136" t="s">
        <v>385</v>
      </c>
      <c r="C42" s="162">
        <f t="shared" si="0"/>
        <v>0.06</v>
      </c>
      <c r="D42" s="47"/>
      <c r="E42" s="47">
        <v>0.06</v>
      </c>
      <c r="F42" s="134" t="s">
        <v>7</v>
      </c>
      <c r="G42" s="195" t="s">
        <v>135</v>
      </c>
      <c r="H42" s="196" t="s">
        <v>278</v>
      </c>
      <c r="I42" s="196" t="s">
        <v>279</v>
      </c>
      <c r="J42" s="205"/>
      <c r="K42" s="190"/>
      <c r="L42" s="190"/>
    </row>
    <row r="43" spans="1:12" ht="27" customHeight="1" x14ac:dyDescent="0.25">
      <c r="A43" s="589">
        <v>37</v>
      </c>
      <c r="B43" s="136" t="s">
        <v>386</v>
      </c>
      <c r="C43" s="162">
        <f t="shared" si="0"/>
        <v>0.06</v>
      </c>
      <c r="D43" s="47"/>
      <c r="E43" s="47">
        <v>0.06</v>
      </c>
      <c r="F43" s="134" t="s">
        <v>7</v>
      </c>
      <c r="G43" s="195" t="s">
        <v>135</v>
      </c>
      <c r="H43" s="196">
        <v>44</v>
      </c>
      <c r="I43" s="196" t="s">
        <v>280</v>
      </c>
      <c r="J43" s="205"/>
      <c r="K43" s="190"/>
      <c r="L43" s="190"/>
    </row>
    <row r="44" spans="1:12" ht="27" customHeight="1" x14ac:dyDescent="0.25">
      <c r="A44" s="589">
        <v>38</v>
      </c>
      <c r="B44" s="136" t="s">
        <v>387</v>
      </c>
      <c r="C44" s="162">
        <f t="shared" si="0"/>
        <v>0.06</v>
      </c>
      <c r="D44" s="47"/>
      <c r="E44" s="47">
        <v>0.06</v>
      </c>
      <c r="F44" s="134" t="s">
        <v>7</v>
      </c>
      <c r="G44" s="195" t="s">
        <v>135</v>
      </c>
      <c r="H44" s="196" t="s">
        <v>278</v>
      </c>
      <c r="I44" s="196" t="s">
        <v>281</v>
      </c>
      <c r="J44" s="205"/>
      <c r="K44" s="190"/>
      <c r="L44" s="190"/>
    </row>
    <row r="45" spans="1:12" ht="27" customHeight="1" x14ac:dyDescent="0.25">
      <c r="A45" s="589">
        <v>39</v>
      </c>
      <c r="B45" s="136" t="s">
        <v>388</v>
      </c>
      <c r="C45" s="162">
        <f t="shared" si="0"/>
        <v>0.06</v>
      </c>
      <c r="D45" s="47"/>
      <c r="E45" s="47">
        <v>0.06</v>
      </c>
      <c r="F45" s="134" t="s">
        <v>7</v>
      </c>
      <c r="G45" s="195" t="s">
        <v>135</v>
      </c>
      <c r="H45" s="196" t="s">
        <v>278</v>
      </c>
      <c r="I45" s="196" t="s">
        <v>282</v>
      </c>
      <c r="J45" s="205"/>
      <c r="K45" s="190"/>
      <c r="L45" s="190"/>
    </row>
    <row r="46" spans="1:12" ht="27" customHeight="1" x14ac:dyDescent="0.25">
      <c r="A46" s="589">
        <v>40</v>
      </c>
      <c r="B46" s="136" t="s">
        <v>389</v>
      </c>
      <c r="C46" s="162">
        <f t="shared" si="0"/>
        <v>0.09</v>
      </c>
      <c r="D46" s="47"/>
      <c r="E46" s="47">
        <v>0.09</v>
      </c>
      <c r="F46" s="134" t="s">
        <v>7</v>
      </c>
      <c r="G46" s="195" t="s">
        <v>135</v>
      </c>
      <c r="H46" s="196" t="s">
        <v>278</v>
      </c>
      <c r="I46" s="196" t="s">
        <v>283</v>
      </c>
      <c r="J46" s="205"/>
      <c r="K46" s="190"/>
      <c r="L46" s="190"/>
    </row>
    <row r="47" spans="1:12" ht="42" customHeight="1" x14ac:dyDescent="0.25">
      <c r="A47" s="589">
        <v>41</v>
      </c>
      <c r="B47" s="136" t="s">
        <v>582</v>
      </c>
      <c r="C47" s="162">
        <f t="shared" si="0"/>
        <v>17</v>
      </c>
      <c r="D47" s="47"/>
      <c r="E47" s="47">
        <v>17</v>
      </c>
      <c r="F47" s="134" t="s">
        <v>7</v>
      </c>
      <c r="G47" s="195" t="s">
        <v>135</v>
      </c>
      <c r="H47" s="196">
        <v>50</v>
      </c>
      <c r="I47" s="196" t="s">
        <v>286</v>
      </c>
      <c r="J47" s="205"/>
      <c r="K47" s="190"/>
      <c r="L47" s="190"/>
    </row>
    <row r="48" spans="1:12" ht="46.5" customHeight="1" x14ac:dyDescent="0.25">
      <c r="A48" s="589">
        <v>42</v>
      </c>
      <c r="B48" s="433" t="s">
        <v>583</v>
      </c>
      <c r="C48" s="162">
        <f t="shared" si="0"/>
        <v>2.7</v>
      </c>
      <c r="D48" s="165"/>
      <c r="E48" s="166">
        <v>2.7</v>
      </c>
      <c r="F48" s="167" t="s">
        <v>7</v>
      </c>
      <c r="G48" s="163" t="s">
        <v>148</v>
      </c>
      <c r="H48" s="194">
        <v>42</v>
      </c>
      <c r="I48" s="194">
        <v>39</v>
      </c>
      <c r="J48" s="204">
        <f>E48+E49</f>
        <v>10.48</v>
      </c>
      <c r="K48" s="190"/>
      <c r="L48" s="190"/>
    </row>
    <row r="49" spans="1:12" ht="45" customHeight="1" x14ac:dyDescent="0.25">
      <c r="A49" s="589">
        <v>43</v>
      </c>
      <c r="B49" s="168" t="s">
        <v>584</v>
      </c>
      <c r="C49" s="162">
        <f t="shared" si="0"/>
        <v>7.78</v>
      </c>
      <c r="D49" s="162"/>
      <c r="E49" s="169">
        <v>7.78</v>
      </c>
      <c r="F49" s="163" t="s">
        <v>7</v>
      </c>
      <c r="G49" s="170" t="s">
        <v>148</v>
      </c>
      <c r="H49" s="171">
        <v>14</v>
      </c>
      <c r="I49" s="172">
        <v>70</v>
      </c>
      <c r="J49" s="205"/>
      <c r="K49" s="190"/>
      <c r="L49" s="190"/>
    </row>
    <row r="50" spans="1:12" ht="42" customHeight="1" x14ac:dyDescent="0.25">
      <c r="A50" s="589">
        <v>44</v>
      </c>
      <c r="B50" s="51" t="s">
        <v>585</v>
      </c>
      <c r="C50" s="162">
        <f t="shared" si="0"/>
        <v>10.4</v>
      </c>
      <c r="D50" s="47"/>
      <c r="E50" s="47">
        <v>10.4</v>
      </c>
      <c r="F50" s="134" t="s">
        <v>247</v>
      </c>
      <c r="G50" s="195" t="s">
        <v>137</v>
      </c>
      <c r="H50" s="196">
        <v>62</v>
      </c>
      <c r="I50" s="196" t="s">
        <v>265</v>
      </c>
      <c r="J50" s="204">
        <f>E50+E51</f>
        <v>19.200000000000003</v>
      </c>
      <c r="K50" s="190"/>
      <c r="L50" s="190"/>
    </row>
    <row r="51" spans="1:12" ht="43.5" customHeight="1" x14ac:dyDescent="0.25">
      <c r="A51" s="589">
        <v>45</v>
      </c>
      <c r="B51" s="136" t="s">
        <v>586</v>
      </c>
      <c r="C51" s="162">
        <f t="shared" si="0"/>
        <v>8.8000000000000007</v>
      </c>
      <c r="D51" s="47"/>
      <c r="E51" s="47">
        <v>8.8000000000000007</v>
      </c>
      <c r="F51" s="134" t="s">
        <v>247</v>
      </c>
      <c r="G51" s="195" t="s">
        <v>137</v>
      </c>
      <c r="H51" s="196">
        <v>60</v>
      </c>
      <c r="I51" s="196" t="s">
        <v>285</v>
      </c>
      <c r="J51" s="205"/>
      <c r="K51" s="190"/>
      <c r="L51" s="190"/>
    </row>
    <row r="52" spans="1:12" s="363" customFormat="1" ht="45" customHeight="1" x14ac:dyDescent="0.25">
      <c r="A52" s="701">
        <v>46</v>
      </c>
      <c r="B52" s="702" t="s">
        <v>743</v>
      </c>
      <c r="C52" s="703">
        <f t="shared" si="0"/>
        <v>340</v>
      </c>
      <c r="D52" s="704"/>
      <c r="E52" s="705">
        <v>340</v>
      </c>
      <c r="F52" s="706" t="s">
        <v>7</v>
      </c>
      <c r="G52" s="707" t="s">
        <v>126</v>
      </c>
      <c r="H52" s="708"/>
      <c r="I52" s="723" t="s">
        <v>697</v>
      </c>
      <c r="J52" s="206">
        <f>E52+E53</f>
        <v>500</v>
      </c>
      <c r="K52" s="709"/>
      <c r="L52" s="709"/>
    </row>
    <row r="53" spans="1:12" s="363" customFormat="1" ht="44.25" customHeight="1" x14ac:dyDescent="0.25">
      <c r="A53" s="701">
        <v>47</v>
      </c>
      <c r="B53" s="710" t="s">
        <v>782</v>
      </c>
      <c r="C53" s="703">
        <f t="shared" si="0"/>
        <v>160</v>
      </c>
      <c r="D53" s="704"/>
      <c r="E53" s="705">
        <v>160</v>
      </c>
      <c r="F53" s="706" t="s">
        <v>7</v>
      </c>
      <c r="G53" s="707" t="s">
        <v>126</v>
      </c>
      <c r="H53" s="708" t="s">
        <v>754</v>
      </c>
      <c r="I53" s="723" t="s">
        <v>755</v>
      </c>
      <c r="J53" s="205"/>
      <c r="K53" s="709"/>
      <c r="L53" s="709"/>
    </row>
    <row r="54" spans="1:12" ht="58.5" customHeight="1" x14ac:dyDescent="0.25">
      <c r="A54" s="589">
        <v>48</v>
      </c>
      <c r="B54" s="118" t="s">
        <v>587</v>
      </c>
      <c r="C54" s="162">
        <f t="shared" si="0"/>
        <v>11.25</v>
      </c>
      <c r="D54" s="165"/>
      <c r="E54" s="166">
        <v>11.25</v>
      </c>
      <c r="F54" s="167" t="s">
        <v>7</v>
      </c>
      <c r="G54" s="163" t="s">
        <v>126</v>
      </c>
      <c r="H54" s="194">
        <v>23</v>
      </c>
      <c r="I54" s="194" t="s">
        <v>308</v>
      </c>
      <c r="J54" s="204">
        <f>E54+E55+E56+E57+E58+E59+E60+E61+E62+E63+E64+E65+E66+E67+E68+E69+E70+E71+E72</f>
        <v>234.57000000000002</v>
      </c>
      <c r="K54" s="190"/>
      <c r="L54" s="190"/>
    </row>
    <row r="55" spans="1:12" ht="44.25" customHeight="1" x14ac:dyDescent="0.25">
      <c r="A55" s="589">
        <v>49</v>
      </c>
      <c r="B55" s="118" t="s">
        <v>362</v>
      </c>
      <c r="C55" s="162">
        <f t="shared" si="0"/>
        <v>9.4</v>
      </c>
      <c r="D55" s="165"/>
      <c r="E55" s="166">
        <v>9.4</v>
      </c>
      <c r="F55" s="167" t="s">
        <v>7</v>
      </c>
      <c r="G55" s="163" t="s">
        <v>126</v>
      </c>
      <c r="H55" s="194">
        <v>14</v>
      </c>
      <c r="I55" s="194" t="s">
        <v>311</v>
      </c>
      <c r="J55" s="205"/>
      <c r="K55" s="190"/>
      <c r="L55" s="190"/>
    </row>
    <row r="56" spans="1:12" ht="44.25" customHeight="1" x14ac:dyDescent="0.25">
      <c r="A56" s="589">
        <v>50</v>
      </c>
      <c r="B56" s="144" t="s">
        <v>588</v>
      </c>
      <c r="C56" s="162">
        <f t="shared" si="0"/>
        <v>11.66</v>
      </c>
      <c r="D56" s="162"/>
      <c r="E56" s="173">
        <v>11.66</v>
      </c>
      <c r="F56" s="163" t="s">
        <v>7</v>
      </c>
      <c r="G56" s="170" t="s">
        <v>126</v>
      </c>
      <c r="H56" s="171">
        <v>54</v>
      </c>
      <c r="I56" s="172">
        <v>32</v>
      </c>
      <c r="J56" s="205"/>
      <c r="K56" s="190"/>
      <c r="L56" s="190"/>
    </row>
    <row r="57" spans="1:12" ht="39" customHeight="1" x14ac:dyDescent="0.25">
      <c r="A57" s="589">
        <v>51</v>
      </c>
      <c r="B57" s="144" t="s">
        <v>366</v>
      </c>
      <c r="C57" s="162">
        <f t="shared" si="0"/>
        <v>29.47</v>
      </c>
      <c r="D57" s="162"/>
      <c r="E57" s="173">
        <v>29.47</v>
      </c>
      <c r="F57" s="163" t="s">
        <v>7</v>
      </c>
      <c r="G57" s="170" t="s">
        <v>126</v>
      </c>
      <c r="H57" s="143" t="s">
        <v>367</v>
      </c>
      <c r="I57" s="174" t="s">
        <v>368</v>
      </c>
      <c r="J57" s="205"/>
      <c r="K57" s="190"/>
      <c r="L57" s="190"/>
    </row>
    <row r="58" spans="1:12" ht="27" customHeight="1" x14ac:dyDescent="0.25">
      <c r="A58" s="589">
        <v>52</v>
      </c>
      <c r="B58" s="144" t="s">
        <v>589</v>
      </c>
      <c r="C58" s="162">
        <f t="shared" si="0"/>
        <v>17.649999999999999</v>
      </c>
      <c r="D58" s="162"/>
      <c r="E58" s="173">
        <v>17.649999999999999</v>
      </c>
      <c r="F58" s="163" t="s">
        <v>7</v>
      </c>
      <c r="G58" s="170" t="s">
        <v>126</v>
      </c>
      <c r="H58" s="171" t="s">
        <v>369</v>
      </c>
      <c r="I58" s="175" t="s">
        <v>370</v>
      </c>
      <c r="J58" s="205"/>
      <c r="K58" s="190"/>
      <c r="L58" s="190"/>
    </row>
    <row r="59" spans="1:12" ht="44.25" customHeight="1" x14ac:dyDescent="0.25">
      <c r="A59" s="589">
        <v>53</v>
      </c>
      <c r="B59" s="144" t="s">
        <v>590</v>
      </c>
      <c r="C59" s="162">
        <f t="shared" si="0"/>
        <v>17</v>
      </c>
      <c r="D59" s="162"/>
      <c r="E59" s="169">
        <v>17</v>
      </c>
      <c r="F59" s="163" t="s">
        <v>7</v>
      </c>
      <c r="G59" s="170" t="s">
        <v>126</v>
      </c>
      <c r="H59" s="171">
        <v>12</v>
      </c>
      <c r="I59" s="172">
        <v>40</v>
      </c>
      <c r="J59" s="205"/>
      <c r="K59" s="190"/>
      <c r="L59" s="190"/>
    </row>
    <row r="60" spans="1:12" ht="57" customHeight="1" x14ac:dyDescent="0.25">
      <c r="A60" s="589">
        <v>54</v>
      </c>
      <c r="B60" s="144" t="s">
        <v>371</v>
      </c>
      <c r="C60" s="162">
        <f t="shared" si="0"/>
        <v>8</v>
      </c>
      <c r="D60" s="162"/>
      <c r="E60" s="173">
        <v>8</v>
      </c>
      <c r="F60" s="163" t="s">
        <v>7</v>
      </c>
      <c r="G60" s="170" t="s">
        <v>126</v>
      </c>
      <c r="H60" s="171">
        <v>107</v>
      </c>
      <c r="I60" s="172">
        <v>6</v>
      </c>
      <c r="J60" s="205"/>
      <c r="K60" s="190"/>
      <c r="L60" s="190"/>
    </row>
    <row r="61" spans="1:12" ht="48" customHeight="1" x14ac:dyDescent="0.25">
      <c r="A61" s="589">
        <v>55</v>
      </c>
      <c r="B61" s="144" t="s">
        <v>591</v>
      </c>
      <c r="C61" s="162">
        <f t="shared" si="0"/>
        <v>18.47</v>
      </c>
      <c r="D61" s="162"/>
      <c r="E61" s="173">
        <v>18.47</v>
      </c>
      <c r="F61" s="163" t="s">
        <v>7</v>
      </c>
      <c r="G61" s="170" t="s">
        <v>126</v>
      </c>
      <c r="H61" s="176" t="s">
        <v>372</v>
      </c>
      <c r="I61" s="177" t="s">
        <v>373</v>
      </c>
      <c r="J61" s="205"/>
      <c r="K61" s="190"/>
      <c r="L61" s="190"/>
    </row>
    <row r="62" spans="1:12" ht="48.75" customHeight="1" x14ac:dyDescent="0.25">
      <c r="A62" s="589">
        <v>56</v>
      </c>
      <c r="B62" s="144" t="s">
        <v>379</v>
      </c>
      <c r="C62" s="162">
        <f t="shared" si="0"/>
        <v>3</v>
      </c>
      <c r="D62" s="162"/>
      <c r="E62" s="173">
        <v>3</v>
      </c>
      <c r="F62" s="163" t="s">
        <v>7</v>
      </c>
      <c r="G62" s="170" t="s">
        <v>126</v>
      </c>
      <c r="H62" s="171">
        <v>3</v>
      </c>
      <c r="I62" s="172">
        <v>328</v>
      </c>
      <c r="J62" s="205"/>
      <c r="K62" s="190"/>
      <c r="L62" s="190"/>
    </row>
    <row r="63" spans="1:12" ht="41.25" customHeight="1" x14ac:dyDescent="0.25">
      <c r="A63" s="589">
        <v>57</v>
      </c>
      <c r="B63" s="136" t="s">
        <v>570</v>
      </c>
      <c r="C63" s="162">
        <f t="shared" si="0"/>
        <v>6</v>
      </c>
      <c r="D63" s="47"/>
      <c r="E63" s="47">
        <v>6</v>
      </c>
      <c r="F63" s="134" t="s">
        <v>7</v>
      </c>
      <c r="G63" s="195" t="s">
        <v>126</v>
      </c>
      <c r="H63" s="196">
        <v>17</v>
      </c>
      <c r="I63" s="196" t="s">
        <v>260</v>
      </c>
      <c r="J63" s="205"/>
      <c r="K63" s="190"/>
      <c r="L63" s="190"/>
    </row>
    <row r="64" spans="1:12" s="137" customFormat="1" ht="51.75" customHeight="1" x14ac:dyDescent="0.25">
      <c r="A64" s="589">
        <v>58</v>
      </c>
      <c r="B64" s="136" t="s">
        <v>592</v>
      </c>
      <c r="C64" s="162">
        <f t="shared" si="0"/>
        <v>13</v>
      </c>
      <c r="D64" s="47"/>
      <c r="E64" s="47">
        <v>13</v>
      </c>
      <c r="F64" s="134" t="s">
        <v>7</v>
      </c>
      <c r="G64" s="195" t="s">
        <v>126</v>
      </c>
      <c r="H64" s="196" t="s">
        <v>315</v>
      </c>
      <c r="I64" s="311" t="s">
        <v>317</v>
      </c>
      <c r="J64" s="205"/>
      <c r="K64" s="197"/>
      <c r="L64" s="197"/>
    </row>
    <row r="65" spans="1:12" ht="41.25" customHeight="1" x14ac:dyDescent="0.25">
      <c r="A65" s="589">
        <v>59</v>
      </c>
      <c r="B65" s="51" t="s">
        <v>593</v>
      </c>
      <c r="C65" s="162">
        <f t="shared" si="0"/>
        <v>12.5</v>
      </c>
      <c r="D65" s="47"/>
      <c r="E65" s="47">
        <v>12.5</v>
      </c>
      <c r="F65" s="134" t="s">
        <v>7</v>
      </c>
      <c r="G65" s="195" t="s">
        <v>126</v>
      </c>
      <c r="H65" s="196">
        <v>23</v>
      </c>
      <c r="I65" s="196" t="s">
        <v>261</v>
      </c>
      <c r="J65" s="205"/>
      <c r="K65" s="190"/>
      <c r="L65" s="190"/>
    </row>
    <row r="66" spans="1:12" ht="32.25" customHeight="1" x14ac:dyDescent="0.25">
      <c r="A66" s="589">
        <v>60</v>
      </c>
      <c r="B66" s="136" t="s">
        <v>594</v>
      </c>
      <c r="C66" s="162">
        <f t="shared" si="0"/>
        <v>10.43</v>
      </c>
      <c r="D66" s="47"/>
      <c r="E66" s="47">
        <v>10.43</v>
      </c>
      <c r="F66" s="134" t="s">
        <v>7</v>
      </c>
      <c r="G66" s="195" t="s">
        <v>126</v>
      </c>
      <c r="H66" s="196">
        <v>1</v>
      </c>
      <c r="I66" s="196" t="s">
        <v>267</v>
      </c>
      <c r="J66" s="205"/>
      <c r="K66" s="190"/>
      <c r="L66" s="190"/>
    </row>
    <row r="67" spans="1:12" ht="42" customHeight="1" x14ac:dyDescent="0.25">
      <c r="A67" s="589">
        <v>61</v>
      </c>
      <c r="B67" s="136" t="s">
        <v>595</v>
      </c>
      <c r="C67" s="162">
        <f t="shared" si="0"/>
        <v>5.34</v>
      </c>
      <c r="D67" s="47"/>
      <c r="E67" s="47">
        <v>5.34</v>
      </c>
      <c r="F67" s="134" t="s">
        <v>7</v>
      </c>
      <c r="G67" s="195" t="s">
        <v>126</v>
      </c>
      <c r="H67" s="196">
        <v>65</v>
      </c>
      <c r="I67" s="198" t="s">
        <v>268</v>
      </c>
      <c r="J67" s="205"/>
      <c r="K67" s="190"/>
      <c r="L67" s="190"/>
    </row>
    <row r="68" spans="1:12" ht="42.75" customHeight="1" x14ac:dyDescent="0.25">
      <c r="A68" s="589">
        <v>62</v>
      </c>
      <c r="B68" s="136" t="s">
        <v>596</v>
      </c>
      <c r="C68" s="162">
        <f t="shared" si="0"/>
        <v>8</v>
      </c>
      <c r="D68" s="47"/>
      <c r="E68" s="47">
        <v>8</v>
      </c>
      <c r="F68" s="134" t="s">
        <v>7</v>
      </c>
      <c r="G68" s="195" t="s">
        <v>126</v>
      </c>
      <c r="H68" s="196">
        <v>14</v>
      </c>
      <c r="I68" s="196" t="s">
        <v>269</v>
      </c>
      <c r="J68" s="205"/>
      <c r="K68" s="190"/>
      <c r="L68" s="190"/>
    </row>
    <row r="69" spans="1:12" ht="30.75" customHeight="1" x14ac:dyDescent="0.25">
      <c r="A69" s="589">
        <v>63</v>
      </c>
      <c r="B69" s="136" t="s">
        <v>597</v>
      </c>
      <c r="C69" s="162">
        <f t="shared" si="0"/>
        <v>9.4</v>
      </c>
      <c r="D69" s="47"/>
      <c r="E69" s="47">
        <v>9.4</v>
      </c>
      <c r="F69" s="134" t="s">
        <v>7</v>
      </c>
      <c r="G69" s="195" t="s">
        <v>126</v>
      </c>
      <c r="H69" s="196" t="s">
        <v>274</v>
      </c>
      <c r="I69" s="196" t="s">
        <v>275</v>
      </c>
      <c r="J69" s="205"/>
      <c r="K69" s="190"/>
      <c r="L69" s="190"/>
    </row>
    <row r="70" spans="1:12" ht="33" customHeight="1" x14ac:dyDescent="0.25">
      <c r="A70" s="589">
        <v>64</v>
      </c>
      <c r="B70" s="136" t="s">
        <v>598</v>
      </c>
      <c r="C70" s="162">
        <f t="shared" si="0"/>
        <v>5</v>
      </c>
      <c r="D70" s="47"/>
      <c r="E70" s="47">
        <v>5</v>
      </c>
      <c r="F70" s="134" t="s">
        <v>7</v>
      </c>
      <c r="G70" s="195" t="s">
        <v>126</v>
      </c>
      <c r="H70" s="196">
        <v>13</v>
      </c>
      <c r="I70" s="196">
        <v>15</v>
      </c>
      <c r="J70" s="205"/>
      <c r="K70" s="190"/>
      <c r="L70" s="190"/>
    </row>
    <row r="71" spans="1:12" ht="27" customHeight="1" x14ac:dyDescent="0.25">
      <c r="A71" s="589">
        <v>65</v>
      </c>
      <c r="B71" s="136" t="s">
        <v>599</v>
      </c>
      <c r="C71" s="162">
        <f t="shared" ref="C71:C76" si="1">E71</f>
        <v>9</v>
      </c>
      <c r="D71" s="47"/>
      <c r="E71" s="47">
        <v>9</v>
      </c>
      <c r="F71" s="134" t="s">
        <v>7</v>
      </c>
      <c r="G71" s="195" t="s">
        <v>126</v>
      </c>
      <c r="H71" s="196">
        <v>13</v>
      </c>
      <c r="I71" s="196">
        <v>40</v>
      </c>
      <c r="J71" s="205"/>
      <c r="K71" s="190"/>
      <c r="L71" s="190"/>
    </row>
    <row r="72" spans="1:12" ht="58.5" customHeight="1" x14ac:dyDescent="0.25">
      <c r="A72" s="589">
        <v>66</v>
      </c>
      <c r="B72" s="136" t="s">
        <v>600</v>
      </c>
      <c r="C72" s="162">
        <f t="shared" si="1"/>
        <v>30</v>
      </c>
      <c r="D72" s="47"/>
      <c r="E72" s="47">
        <v>30</v>
      </c>
      <c r="F72" s="134" t="s">
        <v>7</v>
      </c>
      <c r="G72" s="195" t="s">
        <v>126</v>
      </c>
      <c r="H72" s="196" t="s">
        <v>277</v>
      </c>
      <c r="I72" s="199" t="s">
        <v>390</v>
      </c>
      <c r="J72" s="205"/>
      <c r="K72" s="190"/>
      <c r="L72" s="190"/>
    </row>
    <row r="73" spans="1:12" ht="45.75" customHeight="1" x14ac:dyDescent="0.25">
      <c r="A73" s="589">
        <v>67</v>
      </c>
      <c r="B73" s="136" t="s">
        <v>601</v>
      </c>
      <c r="C73" s="162">
        <f t="shared" si="1"/>
        <v>0.8</v>
      </c>
      <c r="D73" s="47"/>
      <c r="E73" s="47">
        <v>0.8</v>
      </c>
      <c r="F73" s="134" t="s">
        <v>7</v>
      </c>
      <c r="G73" s="195" t="s">
        <v>136</v>
      </c>
      <c r="H73" s="196">
        <v>45</v>
      </c>
      <c r="I73" s="196">
        <v>58</v>
      </c>
      <c r="J73" s="204">
        <f>E73</f>
        <v>0.8</v>
      </c>
      <c r="K73" s="190"/>
      <c r="L73" s="190"/>
    </row>
    <row r="74" spans="1:12" ht="45.75" customHeight="1" x14ac:dyDescent="0.25">
      <c r="A74" s="589">
        <v>68</v>
      </c>
      <c r="B74" s="144" t="s">
        <v>602</v>
      </c>
      <c r="C74" s="162">
        <f t="shared" si="1"/>
        <v>11.28</v>
      </c>
      <c r="D74" s="162"/>
      <c r="E74" s="173">
        <v>11.28</v>
      </c>
      <c r="F74" s="163" t="s">
        <v>7</v>
      </c>
      <c r="G74" s="179" t="s">
        <v>147</v>
      </c>
      <c r="H74" s="171">
        <v>1</v>
      </c>
      <c r="I74" s="175" t="s">
        <v>377</v>
      </c>
      <c r="J74" s="204">
        <f>E74+E75+E76</f>
        <v>18.48</v>
      </c>
      <c r="K74" s="190"/>
      <c r="L74" s="190"/>
    </row>
    <row r="75" spans="1:12" ht="33" customHeight="1" x14ac:dyDescent="0.25">
      <c r="A75" s="589">
        <v>69</v>
      </c>
      <c r="B75" s="136" t="s">
        <v>603</v>
      </c>
      <c r="C75" s="162">
        <f t="shared" si="1"/>
        <v>3.6</v>
      </c>
      <c r="D75" s="47"/>
      <c r="E75" s="47">
        <v>3.6</v>
      </c>
      <c r="F75" s="134" t="s">
        <v>7</v>
      </c>
      <c r="G75" s="195" t="s">
        <v>147</v>
      </c>
      <c r="H75" s="196">
        <v>10</v>
      </c>
      <c r="I75" s="196">
        <v>47</v>
      </c>
      <c r="J75" s="205"/>
      <c r="K75" s="190"/>
      <c r="L75" s="190"/>
    </row>
    <row r="76" spans="1:12" ht="46.5" customHeight="1" x14ac:dyDescent="0.25">
      <c r="A76" s="313">
        <v>70</v>
      </c>
      <c r="B76" s="187" t="s">
        <v>570</v>
      </c>
      <c r="C76" s="447">
        <f t="shared" si="1"/>
        <v>3.6</v>
      </c>
      <c r="D76" s="188"/>
      <c r="E76" s="188">
        <v>3.6</v>
      </c>
      <c r="F76" s="189" t="s">
        <v>7</v>
      </c>
      <c r="G76" s="200" t="s">
        <v>147</v>
      </c>
      <c r="H76" s="201">
        <v>10</v>
      </c>
      <c r="I76" s="201">
        <v>37</v>
      </c>
      <c r="J76" s="205"/>
      <c r="K76" s="190"/>
      <c r="L76" s="190"/>
    </row>
    <row r="77" spans="1:12" s="116" customFormat="1" ht="21" customHeight="1" x14ac:dyDescent="0.25">
      <c r="A77" s="781" t="s">
        <v>160</v>
      </c>
      <c r="B77" s="781"/>
      <c r="C77" s="115">
        <f>SUM(C7:C76)</f>
        <v>3376.73</v>
      </c>
      <c r="D77" s="115">
        <f t="shared" ref="D77:E77" si="2">SUM(D7:D76)</f>
        <v>0</v>
      </c>
      <c r="E77" s="115">
        <f t="shared" si="2"/>
        <v>3376.73</v>
      </c>
      <c r="F77" s="114"/>
      <c r="G77" s="202"/>
      <c r="H77" s="202"/>
      <c r="I77" s="202"/>
      <c r="J77" s="204">
        <f>SUM(J7:J76)</f>
        <v>3376.7300000000005</v>
      </c>
      <c r="K77" s="203"/>
      <c r="L77" s="203"/>
    </row>
    <row r="78" spans="1:12" x14ac:dyDescent="0.25">
      <c r="E78" s="131"/>
    </row>
    <row r="79" spans="1:12" x14ac:dyDescent="0.25">
      <c r="G79" s="130"/>
    </row>
    <row r="80" spans="1:12" x14ac:dyDescent="0.25">
      <c r="C80" s="246"/>
      <c r="E80" s="128"/>
    </row>
  </sheetData>
  <mergeCells count="10">
    <mergeCell ref="A2:I2"/>
    <mergeCell ref="A77:B77"/>
    <mergeCell ref="A1:B1"/>
    <mergeCell ref="A4:A5"/>
    <mergeCell ref="B4:B5"/>
    <mergeCell ref="C4:C5"/>
    <mergeCell ref="D4:D5"/>
    <mergeCell ref="E4:F4"/>
    <mergeCell ref="G4:G5"/>
    <mergeCell ref="H4:I4"/>
  </mergeCells>
  <phoneticPr fontId="4" type="noConversion"/>
  <printOptions horizontalCentered="1"/>
  <pageMargins left="0.59055118110236227" right="0.39370078740157483" top="0.78740157480314965" bottom="0.78740157480314965" header="0" footer="0"/>
  <pageSetup paperSize="9" orientation="portrait" verticalDpi="0" r:id="rId1"/>
  <headerFooter alignWithMargins="0">
    <oddFooter>&amp;CTrang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Normal="10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RowHeight="15" x14ac:dyDescent="0.25"/>
  <cols>
    <col min="1" max="1" width="5.42578125" customWidth="1"/>
    <col min="2" max="2" width="26.85546875" customWidth="1"/>
    <col min="3" max="3" width="7.42578125" customWidth="1"/>
    <col min="4" max="4" width="7.140625" customWidth="1"/>
    <col min="5" max="5" width="5.42578125" customWidth="1"/>
    <col min="6" max="6" width="4.85546875" customWidth="1"/>
    <col min="7" max="7" width="4.7109375" customWidth="1"/>
    <col min="8" max="8" width="7.28515625" customWidth="1"/>
    <col min="9" max="9" width="5.140625" customWidth="1"/>
    <col min="10" max="10" width="7.7109375" customWidth="1"/>
    <col min="11" max="11" width="5.42578125" customWidth="1"/>
    <col min="12" max="12" width="9" customWidth="1"/>
    <col min="13" max="13" width="4.85546875" customWidth="1"/>
    <col min="14" max="14" width="6.140625" customWidth="1"/>
    <col min="15" max="16" width="5.28515625" customWidth="1"/>
    <col min="17" max="17" width="3.85546875" customWidth="1"/>
    <col min="18" max="18" width="5.42578125" customWidth="1"/>
    <col min="19" max="19" width="4.42578125" customWidth="1"/>
    <col min="20" max="20" width="4.5703125" customWidth="1"/>
    <col min="21" max="21" width="5" customWidth="1"/>
    <col min="22" max="22" width="4.28515625" customWidth="1"/>
    <col min="23" max="23" width="3.42578125" customWidth="1"/>
    <col min="24" max="24" width="4.42578125" customWidth="1"/>
    <col min="25" max="25" width="3.28515625" customWidth="1"/>
    <col min="26" max="26" width="6.42578125" customWidth="1"/>
    <col min="27" max="28" width="4.42578125" customWidth="1"/>
    <col min="29" max="29" width="3.7109375" customWidth="1"/>
    <col min="30" max="30" width="11.42578125" customWidth="1"/>
  </cols>
  <sheetData>
    <row r="1" spans="1:30" s="363" customFormat="1" ht="15.75" x14ac:dyDescent="0.25">
      <c r="A1" s="782" t="s">
        <v>180</v>
      </c>
      <c r="B1" s="782"/>
      <c r="C1" s="782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30" s="363" customFormat="1" ht="17.25" customHeight="1" x14ac:dyDescent="0.25">
      <c r="A2" s="797" t="s">
        <v>256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</row>
    <row r="3" spans="1:30" ht="11.25" customHeight="1" x14ac:dyDescent="0.25">
      <c r="A3" s="30"/>
      <c r="B3" s="50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796"/>
      <c r="S3" s="796"/>
      <c r="T3" s="796"/>
      <c r="U3" s="796"/>
      <c r="Z3" s="796" t="s">
        <v>89</v>
      </c>
      <c r="AA3" s="796"/>
      <c r="AB3" s="796"/>
      <c r="AC3" s="796"/>
      <c r="AD3" s="425"/>
    </row>
    <row r="4" spans="1:30" ht="4.5" customHeight="1" x14ac:dyDescent="0.25">
      <c r="A4" s="36"/>
      <c r="B4" s="36"/>
      <c r="C4" s="36"/>
    </row>
    <row r="5" spans="1:30" ht="61.5" customHeight="1" x14ac:dyDescent="0.25">
      <c r="A5" s="795" t="s">
        <v>0</v>
      </c>
      <c r="B5" s="795" t="s">
        <v>181</v>
      </c>
      <c r="C5" s="795" t="s">
        <v>2</v>
      </c>
      <c r="D5" s="795" t="s">
        <v>638</v>
      </c>
      <c r="E5" s="795"/>
      <c r="F5" s="795" t="s">
        <v>639</v>
      </c>
      <c r="G5" s="795"/>
      <c r="H5" s="795" t="s">
        <v>640</v>
      </c>
      <c r="I5" s="795"/>
      <c r="J5" s="798" t="s">
        <v>705</v>
      </c>
      <c r="K5" s="798"/>
      <c r="L5" s="795" t="s">
        <v>678</v>
      </c>
      <c r="M5" s="795"/>
      <c r="N5" s="795" t="s">
        <v>183</v>
      </c>
      <c r="O5" s="795"/>
      <c r="P5" s="795" t="s">
        <v>682</v>
      </c>
      <c r="Q5" s="795"/>
      <c r="R5" s="795" t="s">
        <v>679</v>
      </c>
      <c r="S5" s="795"/>
      <c r="T5" s="795" t="s">
        <v>680</v>
      </c>
      <c r="U5" s="795"/>
      <c r="V5" s="795" t="s">
        <v>182</v>
      </c>
      <c r="W5" s="795"/>
      <c r="X5" s="795" t="s">
        <v>683</v>
      </c>
      <c r="Y5" s="795"/>
      <c r="Z5" s="795" t="s">
        <v>684</v>
      </c>
      <c r="AA5" s="795"/>
      <c r="AB5" s="795" t="s">
        <v>184</v>
      </c>
      <c r="AC5" s="795"/>
      <c r="AD5" s="507">
        <v>110319.85</v>
      </c>
    </row>
    <row r="6" spans="1:30" ht="33" customHeight="1" x14ac:dyDescent="0.25">
      <c r="A6" s="795"/>
      <c r="B6" s="795"/>
      <c r="C6" s="795"/>
      <c r="D6" s="424" t="s">
        <v>232</v>
      </c>
      <c r="E6" s="424" t="s">
        <v>681</v>
      </c>
      <c r="F6" s="424" t="s">
        <v>232</v>
      </c>
      <c r="G6" s="424" t="s">
        <v>681</v>
      </c>
      <c r="H6" s="424" t="s">
        <v>232</v>
      </c>
      <c r="I6" s="424" t="s">
        <v>681</v>
      </c>
      <c r="J6" s="424" t="s">
        <v>232</v>
      </c>
      <c r="K6" s="424" t="s">
        <v>681</v>
      </c>
      <c r="L6" s="424" t="s">
        <v>232</v>
      </c>
      <c r="M6" s="424" t="s">
        <v>681</v>
      </c>
      <c r="N6" s="424" t="s">
        <v>232</v>
      </c>
      <c r="O6" s="424" t="s">
        <v>681</v>
      </c>
      <c r="P6" s="424" t="s">
        <v>232</v>
      </c>
      <c r="Q6" s="424" t="s">
        <v>681</v>
      </c>
      <c r="R6" s="424" t="s">
        <v>232</v>
      </c>
      <c r="S6" s="424" t="s">
        <v>681</v>
      </c>
      <c r="T6" s="424" t="s">
        <v>232</v>
      </c>
      <c r="U6" s="424" t="s">
        <v>681</v>
      </c>
      <c r="V6" s="424" t="s">
        <v>232</v>
      </c>
      <c r="W6" s="424" t="s">
        <v>681</v>
      </c>
      <c r="X6" s="424" t="s">
        <v>232</v>
      </c>
      <c r="Y6" s="424" t="s">
        <v>681</v>
      </c>
      <c r="Z6" s="424" t="s">
        <v>232</v>
      </c>
      <c r="AA6" s="424" t="s">
        <v>681</v>
      </c>
      <c r="AB6" s="424" t="s">
        <v>232</v>
      </c>
      <c r="AC6" s="424" t="s">
        <v>681</v>
      </c>
    </row>
    <row r="7" spans="1:30" s="363" customFormat="1" ht="12.95" customHeight="1" x14ac:dyDescent="0.25">
      <c r="A7" s="430">
        <v>1</v>
      </c>
      <c r="B7" s="431" t="s">
        <v>44</v>
      </c>
      <c r="C7" s="430" t="s">
        <v>4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</row>
    <row r="8" spans="1:30" ht="12.95" customHeight="1" x14ac:dyDescent="0.25">
      <c r="A8" s="311" t="s">
        <v>134</v>
      </c>
      <c r="B8" s="282" t="s">
        <v>45</v>
      </c>
      <c r="C8" s="311" t="s">
        <v>5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</row>
    <row r="9" spans="1:30" ht="12.95" customHeight="1" x14ac:dyDescent="0.25">
      <c r="A9" s="311"/>
      <c r="B9" s="332" t="s">
        <v>46</v>
      </c>
      <c r="C9" s="330" t="s">
        <v>6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</row>
    <row r="10" spans="1:30" ht="12.95" customHeight="1" x14ac:dyDescent="0.25">
      <c r="A10" s="311" t="s">
        <v>138</v>
      </c>
      <c r="B10" s="282" t="s">
        <v>47</v>
      </c>
      <c r="C10" s="311" t="s">
        <v>7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</row>
    <row r="11" spans="1:30" ht="12.95" customHeight="1" x14ac:dyDescent="0.25">
      <c r="A11" s="311" t="s">
        <v>185</v>
      </c>
      <c r="B11" s="282" t="s">
        <v>48</v>
      </c>
      <c r="C11" s="311" t="s">
        <v>8</v>
      </c>
      <c r="D11" s="311"/>
      <c r="E11" s="311"/>
      <c r="F11" s="311"/>
      <c r="G11" s="311"/>
      <c r="H11" s="311"/>
      <c r="I11" s="311"/>
      <c r="J11" s="505">
        <v>45658.890999999996</v>
      </c>
      <c r="K11" s="505">
        <f>J11/110319.85*100</f>
        <v>41.387738471363036</v>
      </c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</row>
    <row r="12" spans="1:30" ht="12.95" customHeight="1" x14ac:dyDescent="0.25">
      <c r="A12" s="311" t="s">
        <v>186</v>
      </c>
      <c r="B12" s="282" t="s">
        <v>49</v>
      </c>
      <c r="C12" s="311" t="s">
        <v>9</v>
      </c>
      <c r="D12" s="311"/>
      <c r="E12" s="311"/>
      <c r="F12" s="311"/>
      <c r="G12" s="311"/>
      <c r="H12" s="311"/>
      <c r="I12" s="311"/>
      <c r="J12" s="311"/>
      <c r="K12" s="311"/>
      <c r="L12" s="87">
        <v>29602.433000000001</v>
      </c>
      <c r="M12" s="326">
        <f>L12/110319.85*100</f>
        <v>26.833278870484321</v>
      </c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</row>
    <row r="13" spans="1:30" ht="12.95" customHeight="1" x14ac:dyDescent="0.25">
      <c r="A13" s="311" t="s">
        <v>187</v>
      </c>
      <c r="B13" s="282" t="s">
        <v>50</v>
      </c>
      <c r="C13" s="311" t="s">
        <v>10</v>
      </c>
      <c r="D13" s="311"/>
      <c r="E13" s="311"/>
      <c r="F13" s="311"/>
      <c r="G13" s="311"/>
      <c r="H13" s="311"/>
      <c r="I13" s="311"/>
      <c r="J13" s="311"/>
      <c r="K13" s="311"/>
      <c r="L13" s="87">
        <v>33.735999999999997</v>
      </c>
      <c r="M13" s="326">
        <f>L13/110319.85*100</f>
        <v>3.0580172108645901E-2</v>
      </c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</row>
    <row r="14" spans="1:30" ht="12.95" customHeight="1" x14ac:dyDescent="0.25">
      <c r="A14" s="311" t="s">
        <v>188</v>
      </c>
      <c r="B14" s="282" t="s">
        <v>51</v>
      </c>
      <c r="C14" s="311" t="s">
        <v>11</v>
      </c>
      <c r="D14" s="311"/>
      <c r="E14" s="311"/>
      <c r="F14" s="311"/>
      <c r="G14" s="311"/>
      <c r="H14" s="311"/>
      <c r="I14" s="311"/>
      <c r="J14" s="311"/>
      <c r="K14" s="311"/>
      <c r="L14" s="87">
        <v>3598.8009999999999</v>
      </c>
      <c r="M14" s="326">
        <f>L14/110319.85*100</f>
        <v>3.2621518248982384</v>
      </c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</row>
    <row r="15" spans="1:30" ht="12.95" customHeight="1" x14ac:dyDescent="0.25">
      <c r="A15" s="311"/>
      <c r="B15" s="332" t="s">
        <v>704</v>
      </c>
      <c r="C15" s="330" t="s">
        <v>321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</row>
    <row r="16" spans="1:30" ht="12.95" customHeight="1" x14ac:dyDescent="0.25">
      <c r="A16" s="311" t="s">
        <v>189</v>
      </c>
      <c r="B16" s="282" t="s">
        <v>52</v>
      </c>
      <c r="C16" s="311" t="s">
        <v>12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</row>
    <row r="17" spans="1:29" ht="12.95" customHeight="1" x14ac:dyDescent="0.25">
      <c r="A17" s="311" t="s">
        <v>190</v>
      </c>
      <c r="B17" s="282" t="s">
        <v>53</v>
      </c>
      <c r="C17" s="311" t="s">
        <v>13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</row>
    <row r="18" spans="1:29" ht="12.95" customHeight="1" x14ac:dyDescent="0.25">
      <c r="A18" s="311" t="s">
        <v>212</v>
      </c>
      <c r="B18" s="282" t="s">
        <v>54</v>
      </c>
      <c r="C18" s="311" t="s">
        <v>14</v>
      </c>
      <c r="D18" s="326">
        <v>2622.26</v>
      </c>
      <c r="E18" s="326">
        <f>D18/110319.85*100</f>
        <v>2.3769611724453941</v>
      </c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</row>
    <row r="19" spans="1:29" s="363" customFormat="1" ht="12.95" customHeight="1" x14ac:dyDescent="0.25">
      <c r="A19" s="352">
        <v>2</v>
      </c>
      <c r="B19" s="353" t="s">
        <v>55</v>
      </c>
      <c r="C19" s="352" t="s">
        <v>15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</row>
    <row r="20" spans="1:29" ht="12.95" customHeight="1" x14ac:dyDescent="0.25">
      <c r="A20" s="311" t="s">
        <v>144</v>
      </c>
      <c r="B20" s="282" t="s">
        <v>56</v>
      </c>
      <c r="C20" s="311" t="s">
        <v>16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</row>
    <row r="21" spans="1:29" ht="12.95" customHeight="1" x14ac:dyDescent="0.25">
      <c r="A21" s="311" t="s">
        <v>145</v>
      </c>
      <c r="B21" s="282" t="s">
        <v>57</v>
      </c>
      <c r="C21" s="311" t="s">
        <v>17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</row>
    <row r="22" spans="1:29" ht="12.95" customHeight="1" x14ac:dyDescent="0.25">
      <c r="A22" s="311" t="s">
        <v>191</v>
      </c>
      <c r="B22" s="282" t="s">
        <v>58</v>
      </c>
      <c r="C22" s="311" t="s">
        <v>18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</row>
    <row r="23" spans="1:29" ht="12.95" customHeight="1" x14ac:dyDescent="0.25">
      <c r="A23" s="311" t="s">
        <v>192</v>
      </c>
      <c r="B23" s="282" t="s">
        <v>60</v>
      </c>
      <c r="C23" s="311" t="s">
        <v>20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26">
        <v>197.9</v>
      </c>
      <c r="S23" s="326">
        <f>R23/110319.85*100</f>
        <v>0.1793874810380906</v>
      </c>
      <c r="T23" s="311"/>
      <c r="U23" s="311"/>
      <c r="V23" s="311"/>
      <c r="W23" s="311"/>
      <c r="X23" s="311"/>
      <c r="Y23" s="311"/>
      <c r="Z23" s="311"/>
      <c r="AA23" s="311"/>
      <c r="AB23" s="311"/>
      <c r="AC23" s="311"/>
    </row>
    <row r="24" spans="1:29" ht="12.95" customHeight="1" x14ac:dyDescent="0.25">
      <c r="A24" s="311" t="s">
        <v>193</v>
      </c>
      <c r="B24" s="282" t="s">
        <v>61</v>
      </c>
      <c r="C24" s="311" t="s">
        <v>21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</row>
    <row r="25" spans="1:29" ht="12.95" customHeight="1" x14ac:dyDescent="0.25">
      <c r="A25" s="311" t="s">
        <v>194</v>
      </c>
      <c r="B25" s="282" t="s">
        <v>62</v>
      </c>
      <c r="C25" s="311" t="s">
        <v>22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</row>
    <row r="26" spans="1:29" ht="12.95" customHeight="1" x14ac:dyDescent="0.25">
      <c r="A26" s="311" t="s">
        <v>195</v>
      </c>
      <c r="B26" s="282" t="s">
        <v>63</v>
      </c>
      <c r="C26" s="311" t="s">
        <v>23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</row>
    <row r="27" spans="1:29" ht="12.95" customHeight="1" x14ac:dyDescent="0.25">
      <c r="A27" s="311" t="s">
        <v>196</v>
      </c>
      <c r="B27" s="282" t="s">
        <v>77</v>
      </c>
      <c r="C27" s="311" t="s">
        <v>35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</row>
    <row r="28" spans="1:29" ht="21.75" customHeight="1" x14ac:dyDescent="0.25">
      <c r="A28" s="311" t="s">
        <v>197</v>
      </c>
      <c r="B28" s="282" t="s">
        <v>64</v>
      </c>
      <c r="C28" s="311" t="s">
        <v>24</v>
      </c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</row>
    <row r="29" spans="1:29" s="153" customFormat="1" ht="12.95" customHeight="1" x14ac:dyDescent="0.25">
      <c r="A29" s="330" t="s">
        <v>619</v>
      </c>
      <c r="B29" s="332" t="s">
        <v>213</v>
      </c>
      <c r="C29" s="330" t="s">
        <v>143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</row>
    <row r="30" spans="1:29" s="153" customFormat="1" ht="12.95" customHeight="1" x14ac:dyDescent="0.25">
      <c r="A30" s="330" t="s">
        <v>619</v>
      </c>
      <c r="B30" s="332" t="s">
        <v>318</v>
      </c>
      <c r="C30" s="330" t="s">
        <v>141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</row>
    <row r="31" spans="1:29" s="153" customFormat="1" ht="12.95" customHeight="1" x14ac:dyDescent="0.25">
      <c r="A31" s="330" t="s">
        <v>619</v>
      </c>
      <c r="B31" s="332" t="s">
        <v>620</v>
      </c>
      <c r="C31" s="330" t="s">
        <v>217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</row>
    <row r="32" spans="1:29" s="153" customFormat="1" ht="12.95" customHeight="1" x14ac:dyDescent="0.25">
      <c r="A32" s="330" t="s">
        <v>619</v>
      </c>
      <c r="B32" s="332" t="s">
        <v>218</v>
      </c>
      <c r="C32" s="330" t="s">
        <v>219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</row>
    <row r="33" spans="1:29" s="153" customFormat="1" ht="12.95" customHeight="1" x14ac:dyDescent="0.25">
      <c r="A33" s="330" t="s">
        <v>619</v>
      </c>
      <c r="B33" s="332" t="s">
        <v>621</v>
      </c>
      <c r="C33" s="330" t="s">
        <v>153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</row>
    <row r="34" spans="1:29" s="153" customFormat="1" ht="12.95" customHeight="1" x14ac:dyDescent="0.25">
      <c r="A34" s="330" t="s">
        <v>619</v>
      </c>
      <c r="B34" s="332" t="s">
        <v>622</v>
      </c>
      <c r="C34" s="330" t="s">
        <v>222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</row>
    <row r="35" spans="1:29" s="153" customFormat="1" ht="12.95" customHeight="1" x14ac:dyDescent="0.25">
      <c r="A35" s="330" t="s">
        <v>619</v>
      </c>
      <c r="B35" s="332" t="s">
        <v>319</v>
      </c>
      <c r="C35" s="330" t="s">
        <v>154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</row>
    <row r="36" spans="1:29" s="153" customFormat="1" ht="12.95" customHeight="1" x14ac:dyDescent="0.25">
      <c r="A36" s="330" t="s">
        <v>619</v>
      </c>
      <c r="B36" s="332" t="s">
        <v>360</v>
      </c>
      <c r="C36" s="330" t="s">
        <v>215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</row>
    <row r="37" spans="1:29" s="153" customFormat="1" ht="12.95" customHeight="1" x14ac:dyDescent="0.25">
      <c r="A37" s="330" t="s">
        <v>619</v>
      </c>
      <c r="B37" s="332" t="s">
        <v>324</v>
      </c>
      <c r="C37" s="330" t="s">
        <v>325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</row>
    <row r="38" spans="1:29" s="153" customFormat="1" ht="12.95" customHeight="1" x14ac:dyDescent="0.25">
      <c r="A38" s="330" t="s">
        <v>619</v>
      </c>
      <c r="B38" s="332" t="s">
        <v>66</v>
      </c>
      <c r="C38" s="330" t="s">
        <v>25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</row>
    <row r="39" spans="1:29" s="153" customFormat="1" ht="12.95" customHeight="1" x14ac:dyDescent="0.25">
      <c r="A39" s="330" t="s">
        <v>619</v>
      </c>
      <c r="B39" s="332" t="s">
        <v>68</v>
      </c>
      <c r="C39" s="330" t="s">
        <v>27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</row>
    <row r="40" spans="1:29" s="153" customFormat="1" ht="12.95" customHeight="1" x14ac:dyDescent="0.25">
      <c r="A40" s="330" t="s">
        <v>619</v>
      </c>
      <c r="B40" s="332" t="s">
        <v>74</v>
      </c>
      <c r="C40" s="330" t="s">
        <v>33</v>
      </c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</row>
    <row r="41" spans="1:29" s="153" customFormat="1" ht="12.95" customHeight="1" x14ac:dyDescent="0.25">
      <c r="A41" s="330" t="s">
        <v>619</v>
      </c>
      <c r="B41" s="332" t="s">
        <v>623</v>
      </c>
      <c r="C41" s="330" t="s">
        <v>34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</row>
    <row r="42" spans="1:29" s="153" customFormat="1" ht="12.95" customHeight="1" x14ac:dyDescent="0.25">
      <c r="A42" s="330" t="s">
        <v>619</v>
      </c>
      <c r="B42" s="332" t="s">
        <v>624</v>
      </c>
      <c r="C42" s="330" t="s">
        <v>223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</row>
    <row r="43" spans="1:29" s="153" customFormat="1" ht="12.95" customHeight="1" x14ac:dyDescent="0.25">
      <c r="A43" s="330" t="s">
        <v>619</v>
      </c>
      <c r="B43" s="332" t="s">
        <v>625</v>
      </c>
      <c r="C43" s="330" t="s">
        <v>225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</row>
    <row r="44" spans="1:29" s="153" customFormat="1" ht="12.95" customHeight="1" x14ac:dyDescent="0.25">
      <c r="A44" s="330" t="s">
        <v>619</v>
      </c>
      <c r="B44" s="332" t="s">
        <v>226</v>
      </c>
      <c r="C44" s="330" t="s">
        <v>155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</row>
    <row r="45" spans="1:29" ht="12.95" customHeight="1" x14ac:dyDescent="0.25">
      <c r="A45" s="311" t="s">
        <v>65</v>
      </c>
      <c r="B45" s="282" t="s">
        <v>67</v>
      </c>
      <c r="C45" s="311" t="s">
        <v>26</v>
      </c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26">
        <v>27</v>
      </c>
      <c r="O45" s="326">
        <f>N45/110319.85*100</f>
        <v>2.4474289984984566E-2</v>
      </c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</row>
    <row r="46" spans="1:29" ht="12.95" customHeight="1" x14ac:dyDescent="0.25">
      <c r="A46" s="311" t="s">
        <v>198</v>
      </c>
      <c r="B46" s="282" t="s">
        <v>78</v>
      </c>
      <c r="C46" s="311" t="s">
        <v>36</v>
      </c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</row>
    <row r="47" spans="1:29" ht="12.95" customHeight="1" x14ac:dyDescent="0.25">
      <c r="A47" s="311" t="s">
        <v>199</v>
      </c>
      <c r="B47" s="282" t="s">
        <v>79</v>
      </c>
      <c r="C47" s="311" t="s">
        <v>37</v>
      </c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</row>
    <row r="48" spans="1:29" ht="12.95" customHeight="1" x14ac:dyDescent="0.25">
      <c r="A48" s="311" t="s">
        <v>200</v>
      </c>
      <c r="B48" s="282" t="s">
        <v>69</v>
      </c>
      <c r="C48" s="311" t="s">
        <v>28</v>
      </c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505">
        <v>1486.26</v>
      </c>
      <c r="AA48" s="505">
        <f>Z48/110319.85*100</f>
        <v>1.347228082706784</v>
      </c>
      <c r="AB48" s="311"/>
      <c r="AC48" s="311"/>
    </row>
    <row r="49" spans="1:29" ht="12.95" customHeight="1" x14ac:dyDescent="0.25">
      <c r="A49" s="311" t="s">
        <v>201</v>
      </c>
      <c r="B49" s="282" t="s">
        <v>70</v>
      </c>
      <c r="C49" s="311" t="s">
        <v>29</v>
      </c>
      <c r="D49" s="311"/>
      <c r="E49" s="311"/>
      <c r="F49" s="311"/>
      <c r="G49" s="311"/>
      <c r="H49" s="326">
        <v>796.92</v>
      </c>
      <c r="I49" s="326">
        <f>H49/110319.85*100</f>
        <v>0.72237226573458901</v>
      </c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505">
        <v>10.06</v>
      </c>
      <c r="U49" s="505">
        <f>T49/110319.85*100</f>
        <v>9.1189391573683245E-3</v>
      </c>
      <c r="V49" s="311"/>
      <c r="W49" s="311"/>
      <c r="X49" s="311"/>
      <c r="Y49" s="311"/>
      <c r="Z49" s="311"/>
      <c r="AA49" s="311"/>
      <c r="AB49" s="311"/>
      <c r="AC49" s="311"/>
    </row>
    <row r="50" spans="1:29" ht="12.95" customHeight="1" x14ac:dyDescent="0.25">
      <c r="A50" s="311" t="s">
        <v>202</v>
      </c>
      <c r="B50" s="282" t="s">
        <v>71</v>
      </c>
      <c r="C50" s="311" t="s">
        <v>30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</row>
    <row r="51" spans="1:29" ht="12.95" customHeight="1" x14ac:dyDescent="0.25">
      <c r="A51" s="311" t="s">
        <v>203</v>
      </c>
      <c r="B51" s="282" t="s">
        <v>72</v>
      </c>
      <c r="C51" s="311" t="s">
        <v>31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</row>
    <row r="52" spans="1:29" ht="12.95" customHeight="1" x14ac:dyDescent="0.25">
      <c r="A52" s="311" t="s">
        <v>204</v>
      </c>
      <c r="B52" s="282" t="s">
        <v>73</v>
      </c>
      <c r="C52" s="311" t="s">
        <v>32</v>
      </c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</row>
    <row r="53" spans="1:29" ht="12.95" customHeight="1" x14ac:dyDescent="0.25">
      <c r="A53" s="311" t="s">
        <v>205</v>
      </c>
      <c r="B53" s="282" t="s">
        <v>328</v>
      </c>
      <c r="C53" s="311" t="s">
        <v>38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</row>
    <row r="54" spans="1:29" ht="12.95" customHeight="1" x14ac:dyDescent="0.25">
      <c r="A54" s="311" t="s">
        <v>206</v>
      </c>
      <c r="B54" s="282" t="s">
        <v>81</v>
      </c>
      <c r="C54" s="311" t="s">
        <v>39</v>
      </c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</row>
    <row r="55" spans="1:29" ht="12.95" customHeight="1" x14ac:dyDescent="0.25">
      <c r="A55" s="311" t="s">
        <v>76</v>
      </c>
      <c r="B55" s="282" t="s">
        <v>82</v>
      </c>
      <c r="C55" s="311" t="s">
        <v>40</v>
      </c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</row>
    <row r="56" spans="1:29" ht="12.95" customHeight="1" x14ac:dyDescent="0.25">
      <c r="A56" s="311" t="s">
        <v>207</v>
      </c>
      <c r="B56" s="282" t="s">
        <v>83</v>
      </c>
      <c r="C56" s="311" t="s">
        <v>41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</row>
    <row r="57" spans="1:29" s="363" customFormat="1" ht="12.95" customHeight="1" x14ac:dyDescent="0.25">
      <c r="A57" s="426">
        <v>3</v>
      </c>
      <c r="B57" s="427" t="s">
        <v>84</v>
      </c>
      <c r="C57" s="426" t="s">
        <v>42</v>
      </c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</row>
  </sheetData>
  <mergeCells count="20">
    <mergeCell ref="P5:Q5"/>
    <mergeCell ref="A5:A6"/>
    <mergeCell ref="B5:B6"/>
    <mergeCell ref="C5:C6"/>
    <mergeCell ref="D5:E5"/>
    <mergeCell ref="F5:G5"/>
    <mergeCell ref="A1:C1"/>
    <mergeCell ref="R3:U3"/>
    <mergeCell ref="AB5:AC5"/>
    <mergeCell ref="A2:AC2"/>
    <mergeCell ref="Z3:AC3"/>
    <mergeCell ref="R5:S5"/>
    <mergeCell ref="T5:U5"/>
    <mergeCell ref="V5:W5"/>
    <mergeCell ref="X5:Y5"/>
    <mergeCell ref="Z5:AA5"/>
    <mergeCell ref="H5:I5"/>
    <mergeCell ref="J5:K5"/>
    <mergeCell ref="L5:M5"/>
    <mergeCell ref="N5:O5"/>
  </mergeCells>
  <phoneticPr fontId="4" type="noConversion"/>
  <printOptions horizontalCentered="1"/>
  <pageMargins left="0.59055118110236227" right="0" top="0.39370078740157483" bottom="0.39370078740157483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D9C4512-A43E-4DBD-B85B-E412AFD7D791}"/>
</file>

<file path=customXml/itemProps2.xml><?xml version="1.0" encoding="utf-8"?>
<ds:datastoreItem xmlns:ds="http://schemas.openxmlformats.org/officeDocument/2006/customXml" ds:itemID="{4CF64F36-0517-42D4-AB43-68B80B4A3A5B}"/>
</file>

<file path=customXml/itemProps3.xml><?xml version="1.0" encoding="utf-8"?>
<ds:datastoreItem xmlns:ds="http://schemas.openxmlformats.org/officeDocument/2006/customXml" ds:itemID="{048EBF99-EFAD-43A2-9312-C56D75590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01.CH</vt:lpstr>
      <vt:lpstr>02.CH</vt:lpstr>
      <vt:lpstr>06.CH</vt:lpstr>
      <vt:lpstr>07.CH</vt:lpstr>
      <vt:lpstr>08.CH</vt:lpstr>
      <vt:lpstr>09.CH</vt:lpstr>
      <vt:lpstr>10.CH</vt:lpstr>
      <vt:lpstr>PL.10.CH</vt:lpstr>
      <vt:lpstr>11.CH</vt:lpstr>
      <vt:lpstr>13.CH</vt:lpstr>
      <vt:lpstr>'01.CH'!Print_Titles</vt:lpstr>
      <vt:lpstr>'02.CH'!Print_Titles</vt:lpstr>
      <vt:lpstr>'06.CH'!Print_Titles</vt:lpstr>
      <vt:lpstr>'07.CH'!Print_Titles</vt:lpstr>
      <vt:lpstr>'08.CH'!Print_Titles</vt:lpstr>
      <vt:lpstr>'09.CH'!Print_Titles</vt:lpstr>
      <vt:lpstr>'10.CH'!Print_Titles</vt:lpstr>
      <vt:lpstr>'13.CH'!Print_Titles</vt:lpstr>
      <vt:lpstr>PL.10.CH!Print_Titles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Smart</dc:creator>
  <cp:keywords/>
  <dc:description/>
  <cp:lastModifiedBy>Luxury</cp:lastModifiedBy>
  <cp:lastPrinted>2021-08-27T03:00:27Z</cp:lastPrinted>
  <dcterms:created xsi:type="dcterms:W3CDTF">2014-08-30T03:18:24Z</dcterms:created>
  <dcterms:modified xsi:type="dcterms:W3CDTF">2021-08-27T04:00:23Z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